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/>
  <mc:AlternateContent xmlns:mc="http://schemas.openxmlformats.org/markup-compatibility/2006">
    <mc:Choice Requires="x15">
      <x15ac:absPath xmlns:x15ac="http://schemas.microsoft.com/office/spreadsheetml/2010/11/ac" url="\\10.5.2.40\kinopark\РАБОЧАЯ\Управление закупок\Закупочная документация\Поставка офисной мебели_28.11.2025\Согласовано в 1 С_03.12.2025\"/>
    </mc:Choice>
  </mc:AlternateContent>
  <xr:revisionPtr revIDLastSave="0" documentId="13_ncr:1_{B656CD0E-E6E2-41EB-8FE8-B8B1D6AFC0D6}" xr6:coauthVersionLast="45" xr6:coauthVersionMax="45" xr10:uidLastSave="{00000000-0000-0000-0000-000000000000}"/>
  <bookViews>
    <workbookView xWindow="-27618" yWindow="-3364" windowWidth="27725" windowHeight="14981" xr2:uid="{00000000-000D-0000-FFFF-FFFF00000000}"/>
  </bookViews>
  <sheets>
    <sheet name="Лист1" sheetId="5" r:id="rId1"/>
  </sheets>
  <definedNames>
    <definedName name="Print_Area" localSheetId="0">Лист1!$B$1:$Y$58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20" i="5" l="1"/>
  <c r="G20" i="5" s="1"/>
  <c r="I20" i="5"/>
  <c r="AE20" i="5" s="1"/>
  <c r="AF20" i="5" s="1"/>
  <c r="K20" i="5"/>
  <c r="M20" i="5"/>
  <c r="O20" i="5" s="1"/>
  <c r="Q20" i="5"/>
  <c r="X20" i="5" s="1"/>
  <c r="U20" i="5" s="1"/>
  <c r="W20" i="5" s="1"/>
  <c r="R20" i="5"/>
  <c r="AD20" i="5"/>
  <c r="AG20" i="5"/>
  <c r="AJ20" i="5"/>
  <c r="E21" i="5"/>
  <c r="AB21" i="5" s="1"/>
  <c r="AC21" i="5" s="1"/>
  <c r="I21" i="5"/>
  <c r="K21" i="5" s="1"/>
  <c r="M21" i="5"/>
  <c r="AH21" i="5" s="1"/>
  <c r="AI21" i="5" s="1"/>
  <c r="Q21" i="5"/>
  <c r="X21" i="5" s="1"/>
  <c r="U21" i="5" s="1"/>
  <c r="W21" i="5" s="1"/>
  <c r="R21" i="5"/>
  <c r="AD21" i="5"/>
  <c r="AG21" i="5"/>
  <c r="AJ21" i="5"/>
  <c r="E22" i="5"/>
  <c r="AB22" i="5" s="1"/>
  <c r="AC22" i="5" s="1"/>
  <c r="I22" i="5"/>
  <c r="AE22" i="5" s="1"/>
  <c r="AF22" i="5" s="1"/>
  <c r="K22" i="5"/>
  <c r="M22" i="5"/>
  <c r="AH22" i="5" s="1"/>
  <c r="AI22" i="5" s="1"/>
  <c r="Q22" i="5"/>
  <c r="X22" i="5" s="1"/>
  <c r="U22" i="5" s="1"/>
  <c r="W22" i="5" s="1"/>
  <c r="R22" i="5"/>
  <c r="AD22" i="5"/>
  <c r="AG22" i="5"/>
  <c r="AJ22" i="5"/>
  <c r="E23" i="5"/>
  <c r="G23" i="5" s="1"/>
  <c r="I23" i="5"/>
  <c r="AE23" i="5" s="1"/>
  <c r="AF23" i="5" s="1"/>
  <c r="M23" i="5"/>
  <c r="AH23" i="5" s="1"/>
  <c r="AI23" i="5" s="1"/>
  <c r="O23" i="5"/>
  <c r="Q23" i="5"/>
  <c r="X23" i="5" s="1"/>
  <c r="U23" i="5" s="1"/>
  <c r="W23" i="5" s="1"/>
  <c r="R23" i="5"/>
  <c r="AD23" i="5"/>
  <c r="AG23" i="5"/>
  <c r="AJ23" i="5"/>
  <c r="E24" i="5"/>
  <c r="AB24" i="5" s="1"/>
  <c r="AC24" i="5" s="1"/>
  <c r="I24" i="5"/>
  <c r="K24" i="5" s="1"/>
  <c r="M24" i="5"/>
  <c r="AH24" i="5" s="1"/>
  <c r="AI24" i="5" s="1"/>
  <c r="Q24" i="5"/>
  <c r="X24" i="5" s="1"/>
  <c r="U24" i="5" s="1"/>
  <c r="W24" i="5" s="1"/>
  <c r="R24" i="5"/>
  <c r="AD24" i="5"/>
  <c r="AG24" i="5"/>
  <c r="AJ24" i="5"/>
  <c r="E25" i="5"/>
  <c r="AB25" i="5" s="1"/>
  <c r="AC25" i="5" s="1"/>
  <c r="I25" i="5"/>
  <c r="AE25" i="5" s="1"/>
  <c r="AF25" i="5" s="1"/>
  <c r="M25" i="5"/>
  <c r="O25" i="5" s="1"/>
  <c r="Q25" i="5"/>
  <c r="X25" i="5" s="1"/>
  <c r="U25" i="5" s="1"/>
  <c r="W25" i="5" s="1"/>
  <c r="R25" i="5"/>
  <c r="AD25" i="5"/>
  <c r="AG25" i="5"/>
  <c r="AJ25" i="5"/>
  <c r="E26" i="5"/>
  <c r="G26" i="5" s="1"/>
  <c r="I26" i="5"/>
  <c r="AE26" i="5" s="1"/>
  <c r="AF26" i="5" s="1"/>
  <c r="K26" i="5"/>
  <c r="M26" i="5"/>
  <c r="AH26" i="5" s="1"/>
  <c r="AI26" i="5" s="1"/>
  <c r="O26" i="5"/>
  <c r="Q26" i="5"/>
  <c r="X26" i="5" s="1"/>
  <c r="U26" i="5" s="1"/>
  <c r="W26" i="5" s="1"/>
  <c r="R26" i="5"/>
  <c r="AD26" i="5"/>
  <c r="AG26" i="5"/>
  <c r="AJ26" i="5"/>
  <c r="E27" i="5"/>
  <c r="AB27" i="5" s="1"/>
  <c r="AC27" i="5" s="1"/>
  <c r="I27" i="5"/>
  <c r="K27" i="5" s="1"/>
  <c r="M27" i="5"/>
  <c r="AH27" i="5" s="1"/>
  <c r="AI27" i="5" s="1"/>
  <c r="Q27" i="5"/>
  <c r="X27" i="5" s="1"/>
  <c r="U27" i="5" s="1"/>
  <c r="W27" i="5" s="1"/>
  <c r="R27" i="5"/>
  <c r="AD27" i="5"/>
  <c r="AG27" i="5"/>
  <c r="AJ27" i="5"/>
  <c r="E28" i="5"/>
  <c r="AB28" i="5" s="1"/>
  <c r="AC28" i="5" s="1"/>
  <c r="I28" i="5"/>
  <c r="AE28" i="5" s="1"/>
  <c r="AF28" i="5" s="1"/>
  <c r="M28" i="5"/>
  <c r="O28" i="5" s="1"/>
  <c r="Q28" i="5"/>
  <c r="X28" i="5" s="1"/>
  <c r="U28" i="5" s="1"/>
  <c r="W28" i="5" s="1"/>
  <c r="R28" i="5"/>
  <c r="AD28" i="5"/>
  <c r="AG28" i="5"/>
  <c r="AJ28" i="5"/>
  <c r="E29" i="5"/>
  <c r="AB29" i="5" s="1"/>
  <c r="AC29" i="5" s="1"/>
  <c r="G29" i="5"/>
  <c r="I29" i="5"/>
  <c r="K29" i="5" s="1"/>
  <c r="M29" i="5"/>
  <c r="O29" i="5" s="1"/>
  <c r="Q29" i="5"/>
  <c r="X29" i="5" s="1"/>
  <c r="U29" i="5" s="1"/>
  <c r="W29" i="5" s="1"/>
  <c r="R29" i="5"/>
  <c r="AD29" i="5"/>
  <c r="AG29" i="5"/>
  <c r="AJ29" i="5"/>
  <c r="AD34" i="5"/>
  <c r="AG34" i="5"/>
  <c r="AJ34" i="5"/>
  <c r="AD35" i="5"/>
  <c r="AG35" i="5"/>
  <c r="AJ35" i="5"/>
  <c r="AD36" i="5"/>
  <c r="AG36" i="5"/>
  <c r="AJ36" i="5"/>
  <c r="AD37" i="5"/>
  <c r="AG37" i="5"/>
  <c r="AJ37" i="5"/>
  <c r="AD38" i="5"/>
  <c r="AG38" i="5"/>
  <c r="AJ38" i="5"/>
  <c r="E34" i="5"/>
  <c r="G34" i="5" s="1"/>
  <c r="I34" i="5"/>
  <c r="AE34" i="5" s="1"/>
  <c r="AF34" i="5" s="1"/>
  <c r="M34" i="5"/>
  <c r="AH34" i="5" s="1"/>
  <c r="AI34" i="5" s="1"/>
  <c r="Q34" i="5"/>
  <c r="X34" i="5" s="1"/>
  <c r="U34" i="5" s="1"/>
  <c r="W34" i="5" s="1"/>
  <c r="R34" i="5"/>
  <c r="E35" i="5"/>
  <c r="AB35" i="5" s="1"/>
  <c r="AC35" i="5" s="1"/>
  <c r="I35" i="5"/>
  <c r="AE35" i="5" s="1"/>
  <c r="AF35" i="5" s="1"/>
  <c r="M35" i="5"/>
  <c r="AH35" i="5" s="1"/>
  <c r="AI35" i="5" s="1"/>
  <c r="Q35" i="5"/>
  <c r="X35" i="5" s="1"/>
  <c r="U35" i="5" s="1"/>
  <c r="W35" i="5" s="1"/>
  <c r="R35" i="5"/>
  <c r="E36" i="5"/>
  <c r="AB36" i="5" s="1"/>
  <c r="AC36" i="5" s="1"/>
  <c r="I36" i="5"/>
  <c r="K36" i="5" s="1"/>
  <c r="M36" i="5"/>
  <c r="AH36" i="5" s="1"/>
  <c r="AI36" i="5" s="1"/>
  <c r="Q36" i="5"/>
  <c r="X36" i="5" s="1"/>
  <c r="U36" i="5" s="1"/>
  <c r="W36" i="5" s="1"/>
  <c r="R36" i="5"/>
  <c r="E37" i="5"/>
  <c r="AB37" i="5" s="1"/>
  <c r="AC37" i="5" s="1"/>
  <c r="I37" i="5"/>
  <c r="K37" i="5" s="1"/>
  <c r="M37" i="5"/>
  <c r="O37" i="5" s="1"/>
  <c r="Q37" i="5"/>
  <c r="X37" i="5" s="1"/>
  <c r="U37" i="5" s="1"/>
  <c r="W37" i="5" s="1"/>
  <c r="R37" i="5"/>
  <c r="E38" i="5"/>
  <c r="AB38" i="5" s="1"/>
  <c r="AC38" i="5" s="1"/>
  <c r="G38" i="5"/>
  <c r="I38" i="5"/>
  <c r="AE38" i="5" s="1"/>
  <c r="AF38" i="5" s="1"/>
  <c r="K38" i="5"/>
  <c r="M38" i="5"/>
  <c r="AH38" i="5" s="1"/>
  <c r="AI38" i="5" s="1"/>
  <c r="Q38" i="5"/>
  <c r="X38" i="5" s="1"/>
  <c r="U38" i="5" s="1"/>
  <c r="W38" i="5" s="1"/>
  <c r="R38" i="5"/>
  <c r="G22" i="5" l="1"/>
  <c r="K35" i="5"/>
  <c r="AB20" i="5"/>
  <c r="AC20" i="5" s="1"/>
  <c r="G35" i="5"/>
  <c r="G24" i="5"/>
  <c r="G27" i="5"/>
  <c r="O38" i="5"/>
  <c r="O24" i="5"/>
  <c r="AH20" i="5"/>
  <c r="AI20" i="5" s="1"/>
  <c r="O21" i="5"/>
  <c r="O35" i="5"/>
  <c r="O27" i="5"/>
  <c r="K25" i="5"/>
  <c r="K23" i="5"/>
  <c r="AE29" i="5"/>
  <c r="AF29" i="5" s="1"/>
  <c r="K34" i="5"/>
  <c r="G25" i="5"/>
  <c r="O22" i="5"/>
  <c r="G36" i="5"/>
  <c r="G37" i="5"/>
  <c r="O36" i="5"/>
  <c r="G21" i="5"/>
  <c r="AE37" i="5"/>
  <c r="AF37" i="5" s="1"/>
  <c r="AB23" i="5"/>
  <c r="AC23" i="5" s="1"/>
  <c r="O34" i="5"/>
  <c r="AE36" i="5"/>
  <c r="AF36" i="5" s="1"/>
  <c r="AE24" i="5"/>
  <c r="AF24" i="5" s="1"/>
  <c r="K28" i="5"/>
  <c r="G28" i="5"/>
  <c r="AB26" i="5"/>
  <c r="AC26" i="5" s="1"/>
  <c r="AH25" i="5"/>
  <c r="AI25" i="5" s="1"/>
  <c r="AE21" i="5"/>
  <c r="AF21" i="5" s="1"/>
  <c r="AH37" i="5"/>
  <c r="AI37" i="5" s="1"/>
  <c r="AH28" i="5"/>
  <c r="AI28" i="5" s="1"/>
  <c r="AH29" i="5"/>
  <c r="AI29" i="5" s="1"/>
  <c r="AE27" i="5"/>
  <c r="AF27" i="5" s="1"/>
  <c r="AB34" i="5"/>
  <c r="AC34" i="5" s="1"/>
  <c r="E30" i="5"/>
  <c r="AB30" i="5" s="1"/>
  <c r="AC30" i="5" s="1"/>
  <c r="I30" i="5"/>
  <c r="K30" i="5" s="1"/>
  <c r="M30" i="5"/>
  <c r="O30" i="5" s="1"/>
  <c r="Q30" i="5"/>
  <c r="X30" i="5" s="1"/>
  <c r="U30" i="5" s="1"/>
  <c r="W30" i="5" s="1"/>
  <c r="R30" i="5"/>
  <c r="AD30" i="5"/>
  <c r="AG30" i="5"/>
  <c r="AJ30" i="5"/>
  <c r="E31" i="5"/>
  <c r="G31" i="5" s="1"/>
  <c r="I31" i="5"/>
  <c r="K31" i="5" s="1"/>
  <c r="M31" i="5"/>
  <c r="AH31" i="5" s="1"/>
  <c r="AI31" i="5" s="1"/>
  <c r="Q31" i="5"/>
  <c r="X31" i="5" s="1"/>
  <c r="U31" i="5" s="1"/>
  <c r="W31" i="5" s="1"/>
  <c r="R31" i="5"/>
  <c r="AD31" i="5"/>
  <c r="AG31" i="5"/>
  <c r="AJ31" i="5"/>
  <c r="E32" i="5"/>
  <c r="G32" i="5" s="1"/>
  <c r="I32" i="5"/>
  <c r="AE32" i="5" s="1"/>
  <c r="AF32" i="5" s="1"/>
  <c r="M32" i="5"/>
  <c r="O32" i="5" s="1"/>
  <c r="Q32" i="5"/>
  <c r="X32" i="5" s="1"/>
  <c r="U32" i="5" s="1"/>
  <c r="W32" i="5" s="1"/>
  <c r="R32" i="5"/>
  <c r="AD32" i="5"/>
  <c r="AG32" i="5"/>
  <c r="AJ32" i="5"/>
  <c r="E33" i="5"/>
  <c r="G33" i="5" s="1"/>
  <c r="I33" i="5"/>
  <c r="K33" i="5" s="1"/>
  <c r="M33" i="5"/>
  <c r="AH33" i="5" s="1"/>
  <c r="AI33" i="5" s="1"/>
  <c r="Q33" i="5"/>
  <c r="X33" i="5" s="1"/>
  <c r="U33" i="5" s="1"/>
  <c r="W33" i="5" s="1"/>
  <c r="R33" i="5"/>
  <c r="AD33" i="5"/>
  <c r="AG33" i="5"/>
  <c r="AJ33" i="5"/>
  <c r="E39" i="5"/>
  <c r="G39" i="5" s="1"/>
  <c r="I39" i="5"/>
  <c r="AE39" i="5" s="1"/>
  <c r="AF39" i="5" s="1"/>
  <c r="M39" i="5"/>
  <c r="O39" i="5" s="1"/>
  <c r="Q39" i="5"/>
  <c r="X39" i="5" s="1"/>
  <c r="U39" i="5" s="1"/>
  <c r="W39" i="5" s="1"/>
  <c r="R39" i="5"/>
  <c r="AD39" i="5"/>
  <c r="AG39" i="5"/>
  <c r="AJ39" i="5"/>
  <c r="E40" i="5"/>
  <c r="G40" i="5" s="1"/>
  <c r="I40" i="5"/>
  <c r="AE40" i="5" s="1"/>
  <c r="AF40" i="5" s="1"/>
  <c r="M40" i="5"/>
  <c r="AH40" i="5" s="1"/>
  <c r="AI40" i="5" s="1"/>
  <c r="Q40" i="5"/>
  <c r="X40" i="5" s="1"/>
  <c r="U40" i="5" s="1"/>
  <c r="W40" i="5" s="1"/>
  <c r="R40" i="5"/>
  <c r="AD40" i="5"/>
  <c r="AG40" i="5"/>
  <c r="AJ40" i="5"/>
  <c r="E41" i="5"/>
  <c r="G41" i="5" s="1"/>
  <c r="I41" i="5"/>
  <c r="AE41" i="5" s="1"/>
  <c r="AF41" i="5" s="1"/>
  <c r="M41" i="5"/>
  <c r="O41" i="5" s="1"/>
  <c r="Q41" i="5"/>
  <c r="X41" i="5" s="1"/>
  <c r="U41" i="5" s="1"/>
  <c r="W41" i="5" s="1"/>
  <c r="R41" i="5"/>
  <c r="AD41" i="5"/>
  <c r="AG41" i="5"/>
  <c r="AJ41" i="5"/>
  <c r="E42" i="5"/>
  <c r="G42" i="5" s="1"/>
  <c r="I42" i="5"/>
  <c r="AE42" i="5" s="1"/>
  <c r="AF42" i="5" s="1"/>
  <c r="M42" i="5"/>
  <c r="AH42" i="5" s="1"/>
  <c r="AI42" i="5" s="1"/>
  <c r="Q42" i="5"/>
  <c r="X42" i="5" s="1"/>
  <c r="U42" i="5" s="1"/>
  <c r="W42" i="5" s="1"/>
  <c r="R42" i="5"/>
  <c r="AD42" i="5"/>
  <c r="AG42" i="5"/>
  <c r="AJ42" i="5"/>
  <c r="E18" i="5"/>
  <c r="I18" i="5"/>
  <c r="K18" i="5" s="1"/>
  <c r="M18" i="5"/>
  <c r="O18" i="5" s="1"/>
  <c r="Q18" i="5"/>
  <c r="X18" i="5" s="1"/>
  <c r="U18" i="5" s="1"/>
  <c r="W18" i="5" s="1"/>
  <c r="R18" i="5"/>
  <c r="AD18" i="5"/>
  <c r="AG18" i="5"/>
  <c r="AJ18" i="5"/>
  <c r="E19" i="5"/>
  <c r="G19" i="5" s="1"/>
  <c r="I19" i="5"/>
  <c r="K19" i="5" s="1"/>
  <c r="M19" i="5"/>
  <c r="O19" i="5" s="1"/>
  <c r="Q19" i="5"/>
  <c r="X19" i="5" s="1"/>
  <c r="U19" i="5" s="1"/>
  <c r="W19" i="5" s="1"/>
  <c r="R19" i="5"/>
  <c r="AD19" i="5"/>
  <c r="AG19" i="5"/>
  <c r="AJ19" i="5"/>
  <c r="E43" i="5"/>
  <c r="G43" i="5" s="1"/>
  <c r="I43" i="5"/>
  <c r="K43" i="5" s="1"/>
  <c r="M43" i="5"/>
  <c r="AH43" i="5" s="1"/>
  <c r="AI43" i="5" s="1"/>
  <c r="Q43" i="5"/>
  <c r="X43" i="5" s="1"/>
  <c r="U43" i="5" s="1"/>
  <c r="W43" i="5" s="1"/>
  <c r="R43" i="5"/>
  <c r="AD43" i="5"/>
  <c r="AG43" i="5"/>
  <c r="AJ43" i="5"/>
  <c r="E44" i="5"/>
  <c r="AB44" i="5" s="1"/>
  <c r="AC44" i="5" s="1"/>
  <c r="I44" i="5"/>
  <c r="K44" i="5" s="1"/>
  <c r="M44" i="5"/>
  <c r="O44" i="5" s="1"/>
  <c r="Q44" i="5"/>
  <c r="X44" i="5" s="1"/>
  <c r="U44" i="5" s="1"/>
  <c r="W44" i="5" s="1"/>
  <c r="R44" i="5"/>
  <c r="AD44" i="5"/>
  <c r="AG44" i="5"/>
  <c r="AJ44" i="5"/>
  <c r="G18" i="5" l="1"/>
  <c r="AB18" i="5"/>
  <c r="AC18" i="5" s="1"/>
  <c r="K32" i="5"/>
  <c r="K41" i="5"/>
  <c r="K40" i="5"/>
  <c r="K42" i="5"/>
  <c r="AB40" i="5"/>
  <c r="AC40" i="5" s="1"/>
  <c r="AE31" i="5"/>
  <c r="AF31" i="5" s="1"/>
  <c r="O33" i="5"/>
  <c r="O42" i="5"/>
  <c r="O31" i="5"/>
  <c r="AE30" i="5"/>
  <c r="AF30" i="5" s="1"/>
  <c r="AB39" i="5"/>
  <c r="AC39" i="5" s="1"/>
  <c r="AB32" i="5"/>
  <c r="AC32" i="5" s="1"/>
  <c r="AB41" i="5"/>
  <c r="AC41" i="5" s="1"/>
  <c r="AB31" i="5"/>
  <c r="AC31" i="5" s="1"/>
  <c r="G30" i="5"/>
  <c r="AH41" i="5"/>
  <c r="AI41" i="5" s="1"/>
  <c r="AH39" i="5"/>
  <c r="AI39" i="5" s="1"/>
  <c r="O40" i="5"/>
  <c r="AH32" i="5"/>
  <c r="AI32" i="5" s="1"/>
  <c r="AH30" i="5"/>
  <c r="AI30" i="5" s="1"/>
  <c r="AE33" i="5"/>
  <c r="AF33" i="5" s="1"/>
  <c r="K39" i="5"/>
  <c r="AB33" i="5"/>
  <c r="AC33" i="5" s="1"/>
  <c r="AB42" i="5"/>
  <c r="AC42" i="5" s="1"/>
  <c r="AE19" i="5"/>
  <c r="AF19" i="5" s="1"/>
  <c r="O43" i="5"/>
  <c r="AH44" i="5"/>
  <c r="AI44" i="5" s="1"/>
  <c r="AB19" i="5"/>
  <c r="AC19" i="5" s="1"/>
  <c r="AE18" i="5"/>
  <c r="AF18" i="5" s="1"/>
  <c r="AE43" i="5"/>
  <c r="AF43" i="5" s="1"/>
  <c r="G44" i="5"/>
  <c r="AB43" i="5"/>
  <c r="AC43" i="5" s="1"/>
  <c r="AH19" i="5"/>
  <c r="AI19" i="5" s="1"/>
  <c r="AH18" i="5"/>
  <c r="AI18" i="5" s="1"/>
  <c r="AE44" i="5"/>
  <c r="AF44" i="5" s="1"/>
  <c r="E12" i="5"/>
  <c r="G12" i="5" s="1"/>
  <c r="I12" i="5"/>
  <c r="AE12" i="5" s="1"/>
  <c r="AF12" i="5" s="1"/>
  <c r="M12" i="5"/>
  <c r="AH12" i="5" s="1"/>
  <c r="AI12" i="5" s="1"/>
  <c r="Q12" i="5"/>
  <c r="X12" i="5" s="1"/>
  <c r="U12" i="5" s="1"/>
  <c r="W12" i="5" s="1"/>
  <c r="R12" i="5"/>
  <c r="AD12" i="5"/>
  <c r="AG12" i="5"/>
  <c r="AJ12" i="5"/>
  <c r="E13" i="5"/>
  <c r="G13" i="5" s="1"/>
  <c r="I13" i="5"/>
  <c r="K13" i="5" s="1"/>
  <c r="M13" i="5"/>
  <c r="O13" i="5" s="1"/>
  <c r="Q13" i="5"/>
  <c r="X13" i="5" s="1"/>
  <c r="U13" i="5" s="1"/>
  <c r="W13" i="5" s="1"/>
  <c r="R13" i="5"/>
  <c r="AD13" i="5"/>
  <c r="AG13" i="5"/>
  <c r="AJ13" i="5"/>
  <c r="E14" i="5"/>
  <c r="AB14" i="5" s="1"/>
  <c r="AC14" i="5" s="1"/>
  <c r="I14" i="5"/>
  <c r="AE14" i="5" s="1"/>
  <c r="AF14" i="5" s="1"/>
  <c r="M14" i="5"/>
  <c r="AH14" i="5" s="1"/>
  <c r="AI14" i="5" s="1"/>
  <c r="Q14" i="5"/>
  <c r="X14" i="5" s="1"/>
  <c r="U14" i="5" s="1"/>
  <c r="W14" i="5" s="1"/>
  <c r="R14" i="5"/>
  <c r="AD14" i="5"/>
  <c r="AG14" i="5"/>
  <c r="AJ14" i="5"/>
  <c r="E15" i="5"/>
  <c r="G15" i="5" s="1"/>
  <c r="I15" i="5"/>
  <c r="AE15" i="5" s="1"/>
  <c r="AF15" i="5" s="1"/>
  <c r="M15" i="5"/>
  <c r="AH15" i="5" s="1"/>
  <c r="AI15" i="5" s="1"/>
  <c r="Q15" i="5"/>
  <c r="X15" i="5" s="1"/>
  <c r="U15" i="5" s="1"/>
  <c r="W15" i="5" s="1"/>
  <c r="R15" i="5"/>
  <c r="AD15" i="5"/>
  <c r="AG15" i="5"/>
  <c r="AJ15" i="5"/>
  <c r="E16" i="5"/>
  <c r="G16" i="5" s="1"/>
  <c r="I16" i="5"/>
  <c r="K16" i="5" s="1"/>
  <c r="M16" i="5"/>
  <c r="O16" i="5" s="1"/>
  <c r="Q16" i="5"/>
  <c r="X16" i="5" s="1"/>
  <c r="U16" i="5" s="1"/>
  <c r="W16" i="5" s="1"/>
  <c r="R16" i="5"/>
  <c r="AD16" i="5"/>
  <c r="AG16" i="5"/>
  <c r="AJ16" i="5"/>
  <c r="E17" i="5"/>
  <c r="G17" i="5" s="1"/>
  <c r="I17" i="5"/>
  <c r="AE17" i="5" s="1"/>
  <c r="AF17" i="5" s="1"/>
  <c r="M17" i="5"/>
  <c r="AH17" i="5" s="1"/>
  <c r="AI17" i="5" s="1"/>
  <c r="Q17" i="5"/>
  <c r="X17" i="5" s="1"/>
  <c r="U17" i="5" s="1"/>
  <c r="W17" i="5" s="1"/>
  <c r="R17" i="5"/>
  <c r="AD17" i="5"/>
  <c r="AG17" i="5"/>
  <c r="AJ17" i="5"/>
  <c r="O12" i="5" l="1"/>
  <c r="AB15" i="5"/>
  <c r="AC15" i="5" s="1"/>
  <c r="AE16" i="5"/>
  <c r="AF16" i="5" s="1"/>
  <c r="O14" i="5"/>
  <c r="K17" i="5"/>
  <c r="G14" i="5"/>
  <c r="O15" i="5"/>
  <c r="O17" i="5"/>
  <c r="K15" i="5"/>
  <c r="K14" i="5"/>
  <c r="K12" i="5"/>
  <c r="AH16" i="5"/>
  <c r="AI16" i="5" s="1"/>
  <c r="AH13" i="5"/>
  <c r="AI13" i="5" s="1"/>
  <c r="AE13" i="5"/>
  <c r="AF13" i="5" s="1"/>
  <c r="AB17" i="5"/>
  <c r="AC17" i="5" s="1"/>
  <c r="AB16" i="5"/>
  <c r="AC16" i="5" s="1"/>
  <c r="AB13" i="5"/>
  <c r="AC13" i="5" s="1"/>
  <c r="AB12" i="5"/>
  <c r="AC12" i="5" s="1"/>
  <c r="AG10" i="5" l="1"/>
  <c r="AG11" i="5"/>
  <c r="AJ10" i="5"/>
  <c r="AJ11" i="5"/>
  <c r="AD10" i="5" l="1"/>
  <c r="AD11" i="5"/>
  <c r="R10" i="5"/>
  <c r="R11" i="5"/>
  <c r="Q10" i="5"/>
  <c r="X10" i="5" s="1"/>
  <c r="Q11" i="5"/>
  <c r="X11" i="5" s="1"/>
  <c r="M10" i="5"/>
  <c r="AH10" i="5" s="1"/>
  <c r="AI10" i="5" s="1"/>
  <c r="M11" i="5"/>
  <c r="AH11" i="5" s="1"/>
  <c r="AI11" i="5" s="1"/>
  <c r="I10" i="5"/>
  <c r="AE10" i="5" s="1"/>
  <c r="AF10" i="5" s="1"/>
  <c r="I11" i="5"/>
  <c r="E10" i="5"/>
  <c r="AB10" i="5" s="1"/>
  <c r="AC10" i="5" s="1"/>
  <c r="E11" i="5"/>
  <c r="AB11" i="5" s="1"/>
  <c r="AC11" i="5" s="1"/>
  <c r="K10" i="5" l="1"/>
  <c r="AE11" i="5"/>
  <c r="AF11" i="5" s="1"/>
  <c r="K11" i="5"/>
  <c r="G11" i="5"/>
  <c r="G10" i="5"/>
  <c r="O10" i="5"/>
  <c r="O11" i="5"/>
  <c r="M9" i="5"/>
  <c r="I9" i="5"/>
  <c r="E9" i="5"/>
  <c r="AJ9" i="5" l="1"/>
  <c r="AH9" i="5"/>
  <c r="AG9" i="5"/>
  <c r="AE9" i="5"/>
  <c r="AF9" i="5" s="1"/>
  <c r="AD9" i="5"/>
  <c r="AF45" i="5" l="1"/>
  <c r="AD45" i="5"/>
  <c r="E48" i="5" s="1"/>
  <c r="AG45" i="5"/>
  <c r="I48" i="5" s="1"/>
  <c r="AJ45" i="5"/>
  <c r="M48" i="5" s="1"/>
  <c r="I47" i="5"/>
  <c r="AH45" i="5"/>
  <c r="M45" i="5" s="1"/>
  <c r="AI9" i="5"/>
  <c r="M46" i="5" s="1"/>
  <c r="I46" i="5"/>
  <c r="AE45" i="5"/>
  <c r="I45" i="5" s="1"/>
  <c r="R9" i="5"/>
  <c r="Q9" i="5"/>
  <c r="X9" i="5" s="1"/>
  <c r="O9" i="5"/>
  <c r="K9" i="5"/>
  <c r="M47" i="5" l="1"/>
  <c r="AI45" i="5"/>
  <c r="G9" i="5"/>
  <c r="AB9" i="5"/>
  <c r="AB45" i="5" l="1"/>
  <c r="E45" i="5" s="1"/>
  <c r="AC9" i="5"/>
  <c r="E47" i="5" s="1"/>
  <c r="E46" i="5" l="1"/>
  <c r="AC45" i="5"/>
  <c r="X48" i="5"/>
  <c r="U9" i="5"/>
  <c r="W9" i="5" s="1"/>
  <c r="U10" i="5"/>
  <c r="W10" i="5" s="1"/>
  <c r="U11" i="5"/>
  <c r="W11" i="5" s="1"/>
  <c r="X47" i="5" l="1"/>
  <c r="X46" i="5"/>
  <c r="X45" i="5"/>
</calcChain>
</file>

<file path=xl/sharedStrings.xml><?xml version="1.0" encoding="utf-8"?>
<sst xmlns="http://schemas.openxmlformats.org/spreadsheetml/2006/main" count="304" uniqueCount="70">
  <si>
    <t>Источники информации</t>
  </si>
  <si>
    <t>Срок действия цен</t>
  </si>
  <si>
    <t xml:space="preserve">Основные характеристики
</t>
  </si>
  <si>
    <t xml:space="preserve">Единица измерения
</t>
  </si>
  <si>
    <t>Цена за единицу</t>
  </si>
  <si>
    <t>КП 1</t>
  </si>
  <si>
    <t>КП 2</t>
  </si>
  <si>
    <t>КП 3</t>
  </si>
  <si>
    <t>Х</t>
  </si>
  <si>
    <t>Дата сбора данных/дата заключения договора</t>
  </si>
  <si>
    <t xml:space="preserve">Количество товара, работ, услуг
</t>
  </si>
  <si>
    <t xml:space="preserve">Наименование товаров, работ, услуг
</t>
  </si>
  <si>
    <t>В соответствии с техническим заданием (описанием)</t>
  </si>
  <si>
    <t>(подпись / расшифровка подписи)</t>
  </si>
  <si>
    <t>Обоснованный коэффициент перерасчета</t>
  </si>
  <si>
    <t>Не применяется</t>
  </si>
  <si>
    <t>Сумма с НДС</t>
  </si>
  <si>
    <t>Ставка НДС, %</t>
  </si>
  <si>
    <t>Начальная (максимальная) цена</t>
  </si>
  <si>
    <t>Сведения о цене на аналогичные (сопоставимые) товары, содержащиеся в подсистеме "Портал поставщиков"</t>
  </si>
  <si>
    <t>Различия между максимальной и минимальной ценой (в %)</t>
  </si>
  <si>
    <t>Цена без учета НДС, руб.</t>
  </si>
  <si>
    <t>Сумма НДС, руб.</t>
  </si>
  <si>
    <t>Цена с учетом НДС, руб.</t>
  </si>
  <si>
    <t>Сумма НДС по ставке 10%, руб.</t>
  </si>
  <si>
    <t>Итого начальная (максимальная) цена контракта (цена лота) (начальная цена единицы товара, начальная сумма цен единиц товара) без учета НДС, руб.</t>
  </si>
  <si>
    <t>Сумма НДС по ставке 20%, руб.</t>
  </si>
  <si>
    <t>Итого начальная (максимальная) цена  контракта (цена лота), начальная цена единицы товара, начальная сумма цен единиц товара с учетом налога на добавленную стоимость</t>
  </si>
  <si>
    <t>Сумма без НДС</t>
  </si>
  <si>
    <t>НДС</t>
  </si>
  <si>
    <t>Приложение к Протоколу НМЦД</t>
  </si>
  <si>
    <t xml:space="preserve">Средняя цена*
</t>
  </si>
  <si>
    <t>шт</t>
  </si>
  <si>
    <t xml:space="preserve">
</t>
  </si>
  <si>
    <t>Способ определения поставщика (подрядчика, исполнителя) - Запрос предложений</t>
  </si>
  <si>
    <t>М.А. Савченко</t>
  </si>
  <si>
    <t>Ф.И.О. и должность лица, составившего указанные сведения: Начальник АХО</t>
  </si>
  <si>
    <t>6 месяцев</t>
  </si>
  <si>
    <t>Стол письменный</t>
  </si>
  <si>
    <t>Тумба офисная деревянная</t>
  </si>
  <si>
    <t>Тумба приставная</t>
  </si>
  <si>
    <t>Шкаф для документов</t>
  </si>
  <si>
    <t>Шкаф для одежды</t>
  </si>
  <si>
    <t>Шкаф-купе для документов</t>
  </si>
  <si>
    <t>Экран разделительный для стола из древесных материалов</t>
  </si>
  <si>
    <t xml:space="preserve">Стол руководителя </t>
  </si>
  <si>
    <t>Стол Брифинг</t>
  </si>
  <si>
    <t>Тумба сервисная</t>
  </si>
  <si>
    <t xml:space="preserve">Тумба мобильная </t>
  </si>
  <si>
    <t>Стол для переговоров</t>
  </si>
  <si>
    <t xml:space="preserve">Вешалка напольная </t>
  </si>
  <si>
    <t xml:space="preserve">Подставка под сумку </t>
  </si>
  <si>
    <t>Кресло персонала/руководителя</t>
  </si>
  <si>
    <t>Тумба стеллаж для документов</t>
  </si>
  <si>
    <t xml:space="preserve">Стул для посетителя </t>
  </si>
  <si>
    <t xml:space="preserve">Стул на металлическом каркасе </t>
  </si>
  <si>
    <t xml:space="preserve">Диван трехместный </t>
  </si>
  <si>
    <t xml:space="preserve">Диван двухместный </t>
  </si>
  <si>
    <t>Кресло мягкое</t>
  </si>
  <si>
    <t>Диван трехместный</t>
  </si>
  <si>
    <t>Стол журнальный</t>
  </si>
  <si>
    <t>Стеллаж металлический</t>
  </si>
  <si>
    <t>Картотечный металлический шкаф</t>
  </si>
  <si>
    <t>Шкаф архивный</t>
  </si>
  <si>
    <r>
      <t xml:space="preserve">Максимальное значение цены договора: </t>
    </r>
    <r>
      <rPr>
        <b/>
        <sz val="11"/>
        <color indexed="8"/>
        <rFont val="Times New Roman"/>
        <family val="1"/>
        <charset val="204"/>
      </rPr>
      <t xml:space="preserve"> 10 976 315 (Десять миллионов девятьсот семьдесят шесть тысяч триста пятнадцать) рублей 00 копеек, в т.ч НДС</t>
    </r>
    <r>
      <rPr>
        <sz val="11"/>
        <color indexed="8"/>
        <rFont val="Times New Roman"/>
        <family val="1"/>
        <charset val="204"/>
      </rPr>
      <t xml:space="preserve"> 20%</t>
    </r>
  </si>
  <si>
    <t>Дата составления                                                                                                                   "29" октября  2025 г.</t>
  </si>
  <si>
    <r>
      <t xml:space="preserve">Определение начальной (максимальной) цены контракта (цены лота) </t>
    </r>
    <r>
      <rPr>
        <b/>
        <sz val="11"/>
        <color indexed="8"/>
        <rFont val="Times New Roman"/>
        <family val="1"/>
        <charset val="204"/>
      </rPr>
      <t xml:space="preserve">
на поставку офисной мебели </t>
    </r>
    <r>
      <rPr>
        <sz val="11"/>
        <color indexed="8"/>
        <rFont val="Times New Roman"/>
        <family val="1"/>
        <charset val="204"/>
      </rPr>
      <t>методом анализа рыночной стоимости закупаемых товаров, работ, услуг</t>
    </r>
  </si>
  <si>
    <t>х</t>
  </si>
  <si>
    <t>Рекомендуемая экспертной организацией цена единиц услуг (Заключение № 06 от "26" ноября 2025 г. ООО "ЕЦОЭ")                          Стоиомсть за единицу услуги (руб.)</t>
  </si>
  <si>
    <r>
      <t xml:space="preserve">Начальная (максимальная) сумма цен единиц товара составляет: (Заключение № 06 от «26» ноября 2025 года от ООО «ЕЦОЭ») </t>
    </r>
    <r>
      <rPr>
        <b/>
        <sz val="11"/>
        <color rgb="FF000000"/>
        <rFont val="Times New Roman"/>
        <family val="1"/>
        <charset val="204"/>
      </rPr>
      <t>635 540 (Шестьсот тридцать пять тысяч пятьсот сорок) рублей 60 копеек, в т.ч. НДС 20%.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</si>
</sst>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0" fillId="0" borderId="0" xfId="0" applyFont="1"/>
    <xf numFmtId="0" fontId="1" fillId="0" borderId="0" xfId="0" applyFont="1"/>
    <xf numFmtId="0" fontId="1" fillId="0" borderId="0" xfId="0" applyFont="1" applyFill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left" vertical="top"/>
    </xf>
    <xf numFmtId="0" fontId="0" fillId="0" borderId="0" xfId="0" applyFont="1" applyFill="1" applyAlignment="1">
      <alignment horizontal="left" vertical="top"/>
    </xf>
    <xf numFmtId="0" fontId="0" fillId="0" borderId="0" xfId="0" applyFont="1" applyFill="1"/>
    <xf numFmtId="4" fontId="1" fillId="0" borderId="0" xfId="0" applyNumberFormat="1" applyFont="1" applyAlignment="1">
      <alignment vertical="center"/>
    </xf>
    <xf numFmtId="4" fontId="1" fillId="0" borderId="1" xfId="0" applyNumberFormat="1" applyFont="1" applyBorder="1" applyAlignment="1">
      <alignment horizontal="center" vertical="center" wrapText="1"/>
    </xf>
    <xf numFmtId="4" fontId="0" fillId="0" borderId="0" xfId="0" applyNumberFormat="1" applyFont="1" applyAlignment="1">
      <alignment vertical="center"/>
    </xf>
    <xf numFmtId="4" fontId="1" fillId="0" borderId="0" xfId="0" applyNumberFormat="1" applyFont="1"/>
    <xf numFmtId="4" fontId="0" fillId="0" borderId="0" xfId="0" applyNumberFormat="1" applyFont="1" applyAlignment="1">
      <alignment horizontal="left" vertical="top"/>
    </xf>
    <xf numFmtId="4" fontId="0" fillId="0" borderId="0" xfId="0" applyNumberFormat="1" applyFont="1"/>
    <xf numFmtId="4" fontId="1" fillId="0" borderId="0" xfId="0" applyNumberFormat="1" applyFont="1" applyAlignment="1">
      <alignment horizontal="center" vertical="center" wrapText="1"/>
    </xf>
    <xf numFmtId="4" fontId="3" fillId="0" borderId="0" xfId="0" applyNumberFormat="1" applyFont="1"/>
    <xf numFmtId="2" fontId="1" fillId="0" borderId="1" xfId="0" applyNumberFormat="1" applyFont="1" applyBorder="1" applyAlignment="1">
      <alignment horizontal="center" vertical="center" wrapText="1"/>
    </xf>
    <xf numFmtId="0" fontId="0" fillId="0" borderId="0" xfId="0" applyFont="1" applyFill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" fillId="3" borderId="0" xfId="0" applyFont="1" applyFill="1"/>
    <xf numFmtId="0" fontId="1" fillId="3" borderId="1" xfId="0" applyFont="1" applyFill="1" applyBorder="1" applyAlignment="1">
      <alignment horizontal="center" vertical="center" wrapText="1"/>
    </xf>
    <xf numFmtId="0" fontId="0" fillId="3" borderId="0" xfId="0" applyFont="1" applyFill="1"/>
    <xf numFmtId="4" fontId="7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9" fillId="0" borderId="0" xfId="0" applyFont="1"/>
    <xf numFmtId="4" fontId="9" fillId="0" borderId="0" xfId="0" applyNumberFormat="1" applyFont="1" applyAlignment="1">
      <alignment horizontal="left" vertical="top"/>
    </xf>
    <xf numFmtId="0" fontId="9" fillId="0" borderId="0" xfId="0" applyFont="1" applyFill="1" applyAlignment="1">
      <alignment horizontal="left" vertical="top"/>
    </xf>
    <xf numFmtId="0" fontId="9" fillId="0" borderId="0" xfId="0" applyFont="1" applyAlignment="1">
      <alignment horizontal="left" vertical="top"/>
    </xf>
    <xf numFmtId="0" fontId="9" fillId="3" borderId="0" xfId="0" applyFont="1" applyFill="1"/>
    <xf numFmtId="4" fontId="11" fillId="0" borderId="0" xfId="0" applyNumberFormat="1" applyFont="1"/>
    <xf numFmtId="4" fontId="9" fillId="0" borderId="0" xfId="0" applyNumberFormat="1" applyFont="1"/>
    <xf numFmtId="4" fontId="10" fillId="0" borderId="2" xfId="0" applyNumberFormat="1" applyFont="1" applyBorder="1" applyAlignment="1">
      <alignment horizontal="left" vertical="top"/>
    </xf>
    <xf numFmtId="4" fontId="1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10" fillId="0" borderId="2" xfId="0" applyFont="1" applyFill="1" applyBorder="1" applyAlignment="1">
      <alignment vertical="top"/>
    </xf>
    <xf numFmtId="0" fontId="10" fillId="0" borderId="0" xfId="0" applyFont="1" applyFill="1" applyBorder="1" applyAlignment="1">
      <alignment wrapText="1"/>
    </xf>
    <xf numFmtId="0" fontId="1" fillId="0" borderId="0" xfId="0" applyFont="1" applyAlignment="1">
      <alignment horizontal="left" vertical="top" wrapText="1"/>
    </xf>
    <xf numFmtId="0" fontId="1" fillId="0" borderId="2" xfId="0" applyFont="1" applyFill="1" applyBorder="1" applyAlignment="1">
      <alignment horizontal="left" vertical="top"/>
    </xf>
    <xf numFmtId="0" fontId="0" fillId="0" borderId="0" xfId="0" applyFont="1" applyAlignment="1">
      <alignment horizontal="left" vertical="top"/>
    </xf>
    <xf numFmtId="0" fontId="0" fillId="0" borderId="0" xfId="0" applyFont="1" applyFill="1" applyAlignment="1">
      <alignment horizontal="left" vertical="top"/>
    </xf>
    <xf numFmtId="4" fontId="0" fillId="0" borderId="0" xfId="0" applyNumberFormat="1" applyFont="1" applyAlignment="1">
      <alignment horizontal="left" vertical="center"/>
    </xf>
    <xf numFmtId="4" fontId="0" fillId="0" borderId="2" xfId="0" applyNumberFormat="1" applyFont="1" applyBorder="1" applyAlignment="1">
      <alignment horizontal="left" vertical="center"/>
    </xf>
    <xf numFmtId="4" fontId="0" fillId="0" borderId="0" xfId="0" applyNumberFormat="1" applyFont="1" applyAlignment="1">
      <alignment horizontal="left" vertical="top"/>
    </xf>
    <xf numFmtId="4" fontId="1" fillId="0" borderId="2" xfId="0" applyNumberFormat="1" applyFont="1" applyBorder="1" applyAlignment="1">
      <alignment horizontal="left" vertical="top"/>
    </xf>
    <xf numFmtId="4" fontId="1" fillId="0" borderId="2" xfId="0" applyNumberFormat="1" applyFont="1" applyFill="1" applyBorder="1" applyAlignment="1">
      <alignment horizontal="left" vertical="top"/>
    </xf>
    <xf numFmtId="4" fontId="0" fillId="5" borderId="1" xfId="0" applyNumberFormat="1" applyFill="1" applyBorder="1" applyAlignment="1">
      <alignment horizontal="center" vertical="center"/>
    </xf>
    <xf numFmtId="0" fontId="1" fillId="0" borderId="0" xfId="0" applyFont="1" applyFill="1" applyAlignment="1">
      <alignment horizontal="left" wrapText="1"/>
    </xf>
    <xf numFmtId="0" fontId="0" fillId="0" borderId="0" xfId="0" applyFont="1" applyFill="1" applyAlignment="1">
      <alignment wrapText="1"/>
    </xf>
    <xf numFmtId="4" fontId="1" fillId="3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4" fontId="2" fillId="0" borderId="7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4" fontId="1" fillId="0" borderId="6" xfId="0" applyNumberFormat="1" applyFont="1" applyFill="1" applyBorder="1" applyAlignment="1">
      <alignment horizontal="center" vertical="center" wrapText="1"/>
    </xf>
    <xf numFmtId="4" fontId="2" fillId="4" borderId="7" xfId="0" applyNumberFormat="1" applyFont="1" applyFill="1" applyBorder="1" applyAlignment="1">
      <alignment horizontal="center" vertical="center" wrapText="1"/>
    </xf>
    <xf numFmtId="4" fontId="6" fillId="6" borderId="1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4" fontId="6" fillId="6" borderId="1" xfId="0" applyNumberFormat="1" applyFont="1" applyFill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Border="1" applyAlignment="1">
      <alignment horizontal="left" wrapText="1"/>
    </xf>
    <xf numFmtId="0" fontId="5" fillId="0" borderId="0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top" wrapText="1"/>
    </xf>
    <xf numFmtId="4" fontId="1" fillId="0" borderId="4" xfId="0" applyNumberFormat="1" applyFont="1" applyBorder="1" applyAlignment="1">
      <alignment horizontal="center" vertical="center" wrapText="1"/>
    </xf>
    <xf numFmtId="4" fontId="1" fillId="0" borderId="5" xfId="0" applyNumberFormat="1" applyFont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center" vertical="center" wrapText="1"/>
    </xf>
    <xf numFmtId="14" fontId="5" fillId="0" borderId="4" xfId="0" applyNumberFormat="1" applyFont="1" applyFill="1" applyBorder="1" applyAlignment="1">
      <alignment horizontal="center" vertical="center" wrapText="1"/>
    </xf>
    <xf numFmtId="14" fontId="5" fillId="0" borderId="5" xfId="0" applyNumberFormat="1" applyFont="1" applyFill="1" applyBorder="1" applyAlignment="1">
      <alignment horizontal="center" vertical="center" wrapText="1"/>
    </xf>
    <xf numFmtId="14" fontId="5" fillId="0" borderId="6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0" fillId="0" borderId="0" xfId="0" applyFont="1" applyFill="1" applyAlignment="1">
      <alignment horizontal="left" vertical="center" wrapText="1"/>
    </xf>
    <xf numFmtId="0" fontId="2" fillId="0" borderId="7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4" fontId="1" fillId="0" borderId="9" xfId="0" applyNumberFormat="1" applyFont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4" fontId="2" fillId="0" borderId="7" xfId="0" applyNumberFormat="1" applyFont="1" applyBorder="1" applyAlignment="1">
      <alignment horizontal="center" vertical="center" wrapText="1"/>
    </xf>
    <xf numFmtId="4" fontId="2" fillId="0" borderId="8" xfId="0" applyNumberFormat="1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7" xfId="0" applyNumberFormat="1" applyFont="1" applyFill="1" applyBorder="1" applyAlignment="1">
      <alignment horizontal="center" vertical="center" wrapText="1"/>
    </xf>
    <xf numFmtId="0" fontId="2" fillId="0" borderId="8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Alignment="1">
      <alignment horizontal="center"/>
    </xf>
    <xf numFmtId="0" fontId="2" fillId="3" borderId="7" xfId="0" applyNumberFormat="1" applyFont="1" applyFill="1" applyBorder="1" applyAlignment="1">
      <alignment horizontal="center" vertical="center" wrapText="1"/>
    </xf>
    <xf numFmtId="0" fontId="2" fillId="3" borderId="8" xfId="0" applyNumberFormat="1" applyFont="1" applyFill="1" applyBorder="1" applyAlignment="1">
      <alignment horizontal="center" vertical="center" wrapText="1"/>
    </xf>
    <xf numFmtId="0" fontId="2" fillId="3" borderId="3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top" wrapText="1"/>
    </xf>
    <xf numFmtId="0" fontId="1" fillId="3" borderId="0" xfId="0" applyFont="1" applyFill="1" applyAlignment="1">
      <alignment horizontal="left" wrapText="1"/>
    </xf>
    <xf numFmtId="0" fontId="0" fillId="3" borderId="0" xfId="0" applyFont="1" applyFill="1" applyAlignment="1">
      <alignment wrapText="1"/>
    </xf>
    <xf numFmtId="14" fontId="1" fillId="2" borderId="4" xfId="0" applyNumberFormat="1" applyFont="1" applyFill="1" applyBorder="1" applyAlignment="1">
      <alignment horizontal="center" vertical="center" wrapText="1"/>
    </xf>
    <xf numFmtId="14" fontId="1" fillId="2" borderId="5" xfId="0" applyNumberFormat="1" applyFont="1" applyFill="1" applyBorder="1" applyAlignment="1">
      <alignment horizontal="center" vertical="center" wrapText="1"/>
    </xf>
    <xf numFmtId="14" fontId="1" fillId="2" borderId="6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0" fillId="0" borderId="1" xfId="0" applyBorder="1"/>
    <xf numFmtId="0" fontId="1" fillId="0" borderId="0" xfId="0" applyFont="1" applyFill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60"/>
  <sheetViews>
    <sheetView tabSelected="1" zoomScale="70" zoomScaleNormal="70" zoomScaleSheetLayoutView="100" workbookViewId="0">
      <selection activeCell="O54" sqref="O54"/>
    </sheetView>
  </sheetViews>
  <sheetFormatPr defaultRowHeight="14" x14ac:dyDescent="0.3"/>
  <cols>
    <col min="1" max="1" width="4.59765625" style="64" customWidth="1"/>
    <col min="2" max="2" width="36.8984375" style="1" customWidth="1"/>
    <col min="3" max="3" width="22.09765625" style="1" customWidth="1"/>
    <col min="4" max="4" width="16.59765625" style="1" customWidth="1"/>
    <col min="5" max="7" width="12.09765625" style="11" customWidth="1"/>
    <col min="8" max="8" width="12.69921875" style="11" customWidth="1"/>
    <col min="9" max="12" width="12.296875" style="14" customWidth="1"/>
    <col min="13" max="16" width="12.69921875" style="14" customWidth="1"/>
    <col min="17" max="17" width="14.3984375" style="8" customWidth="1"/>
    <col min="18" max="18" width="16.296875" style="1" customWidth="1"/>
    <col min="19" max="19" width="16.59765625" style="22" customWidth="1"/>
    <col min="20" max="20" width="13.3984375" style="16" customWidth="1"/>
    <col min="21" max="21" width="15.69921875" style="16" customWidth="1"/>
    <col min="22" max="22" width="12.5" style="16" customWidth="1"/>
    <col min="23" max="23" width="13.59765625" style="16" customWidth="1"/>
    <col min="24" max="24" width="16.09765625" style="14" customWidth="1"/>
    <col min="25" max="25" width="20.5" customWidth="1"/>
    <col min="26" max="26" width="34.296875" customWidth="1"/>
    <col min="27" max="27" width="20.296875" customWidth="1"/>
    <col min="28" max="28" width="14.69921875" hidden="1" customWidth="1"/>
    <col min="29" max="29" width="12.09765625" hidden="1" customWidth="1"/>
    <col min="30" max="30" width="15.8984375" hidden="1" customWidth="1"/>
    <col min="31" max="31" width="11.8984375" hidden="1" customWidth="1"/>
    <col min="32" max="32" width="10.69921875" hidden="1" customWidth="1"/>
    <col min="33" max="33" width="13.3984375" hidden="1" customWidth="1"/>
    <col min="34" max="34" width="14.8984375" hidden="1" customWidth="1"/>
    <col min="35" max="35" width="10.59765625" hidden="1" customWidth="1"/>
    <col min="36" max="36" width="13.09765625" hidden="1" customWidth="1"/>
    <col min="251" max="251" width="27.296875" customWidth="1"/>
    <col min="252" max="252" width="24" customWidth="1"/>
    <col min="253" max="253" width="19.296875" customWidth="1"/>
    <col min="254" max="259" width="15" customWidth="1"/>
    <col min="260" max="260" width="16.296875" customWidth="1"/>
    <col min="261" max="261" width="21" customWidth="1"/>
    <col min="262" max="262" width="19.296875" customWidth="1"/>
    <col min="263" max="263" width="21.69921875" customWidth="1"/>
    <col min="264" max="264" width="22" customWidth="1"/>
  </cols>
  <sheetData>
    <row r="1" spans="1:36" ht="47.95" customHeight="1" x14ac:dyDescent="0.3">
      <c r="B1" s="68" t="s">
        <v>66</v>
      </c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 t="s">
        <v>30</v>
      </c>
      <c r="R1" s="68"/>
      <c r="S1" s="68"/>
      <c r="T1" s="39"/>
      <c r="U1" s="39"/>
      <c r="V1" s="68"/>
      <c r="W1" s="68"/>
      <c r="X1" s="68"/>
    </row>
    <row r="2" spans="1:36" ht="18.8" customHeight="1" x14ac:dyDescent="0.3">
      <c r="B2" s="2"/>
      <c r="C2" s="2"/>
      <c r="D2" s="2"/>
      <c r="E2" s="9"/>
      <c r="F2" s="9"/>
      <c r="G2" s="9"/>
      <c r="H2" s="9"/>
      <c r="I2" s="12"/>
      <c r="J2" s="12"/>
      <c r="K2" s="12"/>
      <c r="L2" s="12"/>
      <c r="M2" s="12"/>
      <c r="N2" s="12"/>
      <c r="O2" s="12"/>
      <c r="P2" s="12"/>
      <c r="Q2" s="3"/>
      <c r="R2" s="2"/>
      <c r="S2" s="20"/>
      <c r="T2" s="12"/>
      <c r="U2" s="12"/>
      <c r="V2" s="103"/>
      <c r="W2" s="103"/>
      <c r="X2" s="103"/>
    </row>
    <row r="3" spans="1:36" ht="36" customHeight="1" x14ac:dyDescent="0.3">
      <c r="B3" s="79" t="s">
        <v>33</v>
      </c>
      <c r="C3" s="80"/>
      <c r="D3" s="80"/>
      <c r="E3" s="80"/>
      <c r="F3" s="80"/>
      <c r="G3" s="80"/>
      <c r="H3" s="80"/>
      <c r="I3" s="80"/>
      <c r="J3" s="18"/>
      <c r="K3" s="18"/>
      <c r="L3" s="18"/>
      <c r="M3" s="15"/>
      <c r="N3" s="15"/>
      <c r="O3" s="15"/>
      <c r="P3" s="15"/>
      <c r="Q3" s="107" t="s">
        <v>34</v>
      </c>
      <c r="R3" s="108"/>
      <c r="S3" s="108"/>
      <c r="T3" s="108"/>
      <c r="U3" s="108"/>
      <c r="V3" s="108"/>
      <c r="W3" s="108"/>
      <c r="X3" s="108"/>
    </row>
    <row r="4" spans="1:36" ht="11.3" customHeight="1" x14ac:dyDescent="0.3">
      <c r="B4" s="2"/>
      <c r="C4" s="2"/>
      <c r="D4" s="2"/>
      <c r="E4" s="9"/>
      <c r="F4" s="9"/>
      <c r="G4" s="9"/>
      <c r="H4" s="9"/>
      <c r="I4" s="12"/>
      <c r="J4" s="12"/>
      <c r="K4" s="12"/>
      <c r="L4" s="12"/>
      <c r="M4" s="12"/>
      <c r="N4" s="12"/>
      <c r="O4" s="12"/>
      <c r="P4" s="12"/>
      <c r="Q4" s="3"/>
      <c r="R4" s="2"/>
      <c r="S4" s="20"/>
      <c r="T4" s="12"/>
      <c r="U4" s="12"/>
      <c r="V4" s="12"/>
      <c r="W4" s="12"/>
      <c r="X4" s="12"/>
    </row>
    <row r="5" spans="1:36" ht="15.05" customHeight="1" x14ac:dyDescent="0.3">
      <c r="B5" s="81" t="s">
        <v>11</v>
      </c>
      <c r="C5" s="81" t="s">
        <v>2</v>
      </c>
      <c r="D5" s="81" t="s">
        <v>3</v>
      </c>
      <c r="E5" s="99" t="s">
        <v>4</v>
      </c>
      <c r="F5" s="99"/>
      <c r="G5" s="99"/>
      <c r="H5" s="99"/>
      <c r="I5" s="99"/>
      <c r="J5" s="99"/>
      <c r="K5" s="99"/>
      <c r="L5" s="99"/>
      <c r="M5" s="99"/>
      <c r="N5" s="99"/>
      <c r="O5" s="99"/>
      <c r="P5" s="99"/>
      <c r="Q5" s="99"/>
      <c r="R5" s="81" t="s">
        <v>20</v>
      </c>
      <c r="S5" s="104" t="s">
        <v>14</v>
      </c>
      <c r="T5" s="96" t="s">
        <v>10</v>
      </c>
      <c r="U5" s="96" t="s">
        <v>21</v>
      </c>
      <c r="V5" s="96" t="s">
        <v>17</v>
      </c>
      <c r="W5" s="96" t="s">
        <v>22</v>
      </c>
      <c r="X5" s="109" t="s">
        <v>18</v>
      </c>
      <c r="Y5" s="85" t="s">
        <v>19</v>
      </c>
      <c r="Z5" s="116" t="s">
        <v>68</v>
      </c>
    </row>
    <row r="6" spans="1:36" ht="32.25" customHeight="1" x14ac:dyDescent="0.3">
      <c r="B6" s="82"/>
      <c r="C6" s="82"/>
      <c r="D6" s="82"/>
      <c r="E6" s="94" t="s">
        <v>0</v>
      </c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100" t="s">
        <v>31</v>
      </c>
      <c r="R6" s="82"/>
      <c r="S6" s="105"/>
      <c r="T6" s="97"/>
      <c r="U6" s="97"/>
      <c r="V6" s="97"/>
      <c r="W6" s="97"/>
      <c r="X6" s="109"/>
      <c r="Y6" s="86"/>
      <c r="Z6" s="116"/>
    </row>
    <row r="7" spans="1:36" ht="31.6" customHeight="1" x14ac:dyDescent="0.3">
      <c r="B7" s="82"/>
      <c r="C7" s="82"/>
      <c r="D7" s="82"/>
      <c r="E7" s="91" t="s">
        <v>5</v>
      </c>
      <c r="F7" s="92"/>
      <c r="G7" s="92"/>
      <c r="H7" s="93"/>
      <c r="I7" s="91" t="s">
        <v>6</v>
      </c>
      <c r="J7" s="92"/>
      <c r="K7" s="92"/>
      <c r="L7" s="93"/>
      <c r="M7" s="91" t="s">
        <v>7</v>
      </c>
      <c r="N7" s="92"/>
      <c r="O7" s="92"/>
      <c r="P7" s="93"/>
      <c r="Q7" s="101"/>
      <c r="R7" s="82"/>
      <c r="S7" s="105"/>
      <c r="T7" s="97"/>
      <c r="U7" s="97"/>
      <c r="V7" s="97"/>
      <c r="W7" s="97"/>
      <c r="X7" s="109"/>
      <c r="Y7" s="86"/>
      <c r="Z7" s="116"/>
      <c r="AB7" s="84" t="s">
        <v>5</v>
      </c>
      <c r="AC7" s="84"/>
      <c r="AD7" s="84"/>
      <c r="AE7" s="84" t="s">
        <v>6</v>
      </c>
      <c r="AF7" s="84"/>
      <c r="AG7" s="84"/>
      <c r="AH7" s="84" t="s">
        <v>7</v>
      </c>
      <c r="AI7" s="84"/>
      <c r="AJ7" s="84"/>
    </row>
    <row r="8" spans="1:36" ht="43.55" customHeight="1" x14ac:dyDescent="0.3">
      <c r="B8" s="82"/>
      <c r="C8" s="83"/>
      <c r="D8" s="83"/>
      <c r="E8" s="19" t="s">
        <v>21</v>
      </c>
      <c r="F8" s="19" t="s">
        <v>17</v>
      </c>
      <c r="G8" s="19" t="s">
        <v>22</v>
      </c>
      <c r="H8" s="61" t="s">
        <v>23</v>
      </c>
      <c r="I8" s="57" t="s">
        <v>21</v>
      </c>
      <c r="J8" s="57" t="s">
        <v>17</v>
      </c>
      <c r="K8" s="57" t="s">
        <v>22</v>
      </c>
      <c r="L8" s="61" t="s">
        <v>23</v>
      </c>
      <c r="M8" s="57" t="s">
        <v>21</v>
      </c>
      <c r="N8" s="57" t="s">
        <v>17</v>
      </c>
      <c r="O8" s="57" t="s">
        <v>22</v>
      </c>
      <c r="P8" s="61" t="s">
        <v>23</v>
      </c>
      <c r="Q8" s="102"/>
      <c r="R8" s="83"/>
      <c r="S8" s="106"/>
      <c r="T8" s="98"/>
      <c r="U8" s="98"/>
      <c r="V8" s="98"/>
      <c r="W8" s="98"/>
      <c r="X8" s="109"/>
      <c r="Y8" s="87"/>
      <c r="Z8" s="116"/>
      <c r="AB8" s="36" t="s">
        <v>28</v>
      </c>
      <c r="AC8" s="36" t="s">
        <v>29</v>
      </c>
      <c r="AD8" s="36" t="s">
        <v>16</v>
      </c>
      <c r="AE8" s="36" t="s">
        <v>28</v>
      </c>
      <c r="AF8" s="36" t="s">
        <v>29</v>
      </c>
      <c r="AG8" s="36" t="s">
        <v>16</v>
      </c>
      <c r="AH8" s="36" t="s">
        <v>28</v>
      </c>
      <c r="AI8" s="36" t="s">
        <v>29</v>
      </c>
      <c r="AJ8" s="36" t="s">
        <v>16</v>
      </c>
    </row>
    <row r="9" spans="1:36" ht="46.5" customHeight="1" x14ac:dyDescent="0.3">
      <c r="A9" s="64">
        <v>1</v>
      </c>
      <c r="B9" s="63" t="s">
        <v>38</v>
      </c>
      <c r="C9" s="58" t="s">
        <v>12</v>
      </c>
      <c r="D9" s="24" t="s">
        <v>32</v>
      </c>
      <c r="E9" s="10">
        <f>H9/(100+F9)*100</f>
        <v>10546.458333333334</v>
      </c>
      <c r="F9" s="10">
        <v>20</v>
      </c>
      <c r="G9" s="56">
        <f>E9/100*F9</f>
        <v>2109.291666666667</v>
      </c>
      <c r="H9" s="62">
        <v>12655.75</v>
      </c>
      <c r="I9" s="10">
        <f>L9/(100+J9)*100</f>
        <v>9170.8333333333321</v>
      </c>
      <c r="J9" s="10">
        <v>20</v>
      </c>
      <c r="K9" s="10">
        <f>I9/100*J9</f>
        <v>1834.1666666666663</v>
      </c>
      <c r="L9" s="62">
        <v>11005</v>
      </c>
      <c r="M9" s="10">
        <f>P9/(100+N9)*100</f>
        <v>11000.166666666668</v>
      </c>
      <c r="N9" s="10">
        <v>20</v>
      </c>
      <c r="O9" s="10">
        <f>M9/100*N9</f>
        <v>2200.0333333333338</v>
      </c>
      <c r="P9" s="62">
        <v>13200.2</v>
      </c>
      <c r="Q9" s="60">
        <f>ROUND((H9+L9+P9)/3,2)</f>
        <v>12286.98</v>
      </c>
      <c r="R9" s="17">
        <f>MAX(H9,L9,P9)/MIN(H9,L9,P9)*100-100</f>
        <v>19.947296683325774</v>
      </c>
      <c r="S9" s="21" t="s">
        <v>15</v>
      </c>
      <c r="T9" s="55">
        <v>1</v>
      </c>
      <c r="U9" s="23">
        <f t="shared" ref="U9:U11" si="0">X9/(100+V9)*100</f>
        <v>10239.15</v>
      </c>
      <c r="V9" s="10">
        <v>20</v>
      </c>
      <c r="W9" s="23">
        <f>U9/100*V9</f>
        <v>2047.83</v>
      </c>
      <c r="X9" s="54">
        <f>ROUND(Q9*$T9,2)</f>
        <v>12286.98</v>
      </c>
      <c r="Y9" s="10" t="s">
        <v>8</v>
      </c>
      <c r="Z9" s="117">
        <v>12286.98</v>
      </c>
      <c r="AB9" s="37">
        <f>E9*T9</f>
        <v>10546.458333333334</v>
      </c>
      <c r="AC9" s="37">
        <f>AB9/100*F9</f>
        <v>2109.291666666667</v>
      </c>
      <c r="AD9" s="37">
        <f>H9*T9</f>
        <v>12655.75</v>
      </c>
      <c r="AE9" s="37">
        <f>I9*T9</f>
        <v>9170.8333333333321</v>
      </c>
      <c r="AF9" s="37">
        <f>AE9/100*J9</f>
        <v>1834.1666666666663</v>
      </c>
      <c r="AG9" s="37">
        <f>L9*T9</f>
        <v>11005</v>
      </c>
      <c r="AH9" s="37">
        <f>M9*T9</f>
        <v>11000.166666666668</v>
      </c>
      <c r="AI9" s="37">
        <f>AH9/100*N9</f>
        <v>2200.0333333333338</v>
      </c>
      <c r="AJ9" s="37">
        <f>P9*T9</f>
        <v>13200.2</v>
      </c>
    </row>
    <row r="10" spans="1:36" ht="46.5" customHeight="1" x14ac:dyDescent="0.3">
      <c r="A10" s="64">
        <v>2</v>
      </c>
      <c r="B10" s="63" t="s">
        <v>39</v>
      </c>
      <c r="C10" s="58" t="s">
        <v>12</v>
      </c>
      <c r="D10" s="24" t="s">
        <v>32</v>
      </c>
      <c r="E10" s="10">
        <f t="shared" ref="E10:E11" si="1">H10/(100+F10)*100</f>
        <v>8684.4166666666661</v>
      </c>
      <c r="F10" s="10">
        <v>20</v>
      </c>
      <c r="G10" s="56">
        <f t="shared" ref="G10:G11" si="2">E10/100*F10</f>
        <v>1736.8833333333332</v>
      </c>
      <c r="H10" s="62">
        <v>10421.299999999999</v>
      </c>
      <c r="I10" s="10">
        <f t="shared" ref="I10:I11" si="3">L10/(100+J10)*100</f>
        <v>7551.666666666667</v>
      </c>
      <c r="J10" s="10">
        <v>20</v>
      </c>
      <c r="K10" s="10">
        <f t="shared" ref="K10:K11" si="4">I10/100*J10</f>
        <v>1510.3333333333333</v>
      </c>
      <c r="L10" s="62">
        <v>9062</v>
      </c>
      <c r="M10" s="10">
        <f t="shared" ref="M10:M11" si="5">P10/(100+N10)*100</f>
        <v>8817.4</v>
      </c>
      <c r="N10" s="10">
        <v>20</v>
      </c>
      <c r="O10" s="10">
        <f t="shared" ref="O10:O11" si="6">M10/100*N10</f>
        <v>1763.4799999999998</v>
      </c>
      <c r="P10" s="62">
        <v>10580.88</v>
      </c>
      <c r="Q10" s="60">
        <f t="shared" ref="Q10:Q11" si="7">ROUND((H10+L10+P10)/3,2)</f>
        <v>10021.39</v>
      </c>
      <c r="R10" s="17">
        <f t="shared" ref="R10:R11" si="8">MAX(H10,L10,P10)/MIN(H10,L10,P10)*100-100</f>
        <v>16.760979916133294</v>
      </c>
      <c r="S10" s="21" t="s">
        <v>15</v>
      </c>
      <c r="T10" s="55">
        <v>1</v>
      </c>
      <c r="U10" s="23">
        <f t="shared" si="0"/>
        <v>8351.1583333333328</v>
      </c>
      <c r="V10" s="10">
        <v>20</v>
      </c>
      <c r="W10" s="23">
        <f t="shared" ref="W10:W11" si="9">U10/100*V10</f>
        <v>1670.2316666666666</v>
      </c>
      <c r="X10" s="54">
        <f t="shared" ref="X10:X11" si="10">ROUND(Q10*$T10,2)</f>
        <v>10021.39</v>
      </c>
      <c r="Y10" s="10" t="s">
        <v>8</v>
      </c>
      <c r="Z10" s="117">
        <v>10021.39</v>
      </c>
      <c r="AB10" s="37">
        <f t="shared" ref="AB10:AB11" si="11">E10*T10</f>
        <v>8684.4166666666661</v>
      </c>
      <c r="AC10" s="37">
        <f t="shared" ref="AC10:AC11" si="12">AB10/100*F10</f>
        <v>1736.8833333333332</v>
      </c>
      <c r="AD10" s="37">
        <f t="shared" ref="AD10:AD11" si="13">H10*T10</f>
        <v>10421.299999999999</v>
      </c>
      <c r="AE10" s="37">
        <f t="shared" ref="AE10:AE11" si="14">I10*T10</f>
        <v>7551.666666666667</v>
      </c>
      <c r="AF10" s="37">
        <f t="shared" ref="AF10:AF11" si="15">AE10/100*J10</f>
        <v>1510.3333333333333</v>
      </c>
      <c r="AG10" s="37">
        <f t="shared" ref="AG10:AG11" si="16">L10*T10</f>
        <v>9062</v>
      </c>
      <c r="AH10" s="37">
        <f t="shared" ref="AH10:AH11" si="17">M10*T10</f>
        <v>8817.4</v>
      </c>
      <c r="AI10" s="37">
        <f t="shared" ref="AI10:AI11" si="18">AH10/100*N10</f>
        <v>1763.4799999999998</v>
      </c>
      <c r="AJ10" s="37">
        <f t="shared" ref="AJ10:AJ11" si="19">P10*T10</f>
        <v>10580.88</v>
      </c>
    </row>
    <row r="11" spans="1:36" ht="46.5" customHeight="1" x14ac:dyDescent="0.3">
      <c r="A11" s="64">
        <v>3</v>
      </c>
      <c r="B11" s="63" t="s">
        <v>38</v>
      </c>
      <c r="C11" s="58" t="s">
        <v>12</v>
      </c>
      <c r="D11" s="24" t="s">
        <v>32</v>
      </c>
      <c r="E11" s="10">
        <f t="shared" si="1"/>
        <v>11534.5</v>
      </c>
      <c r="F11" s="10">
        <v>20</v>
      </c>
      <c r="G11" s="56">
        <f t="shared" si="2"/>
        <v>2306.9</v>
      </c>
      <c r="H11" s="62">
        <v>13841.4</v>
      </c>
      <c r="I11" s="10">
        <f t="shared" si="3"/>
        <v>10030</v>
      </c>
      <c r="J11" s="10">
        <v>20</v>
      </c>
      <c r="K11" s="10">
        <f t="shared" si="4"/>
        <v>2006</v>
      </c>
      <c r="L11" s="62">
        <v>12036</v>
      </c>
      <c r="M11" s="10">
        <f t="shared" si="5"/>
        <v>12018.866666666667</v>
      </c>
      <c r="N11" s="10">
        <v>20</v>
      </c>
      <c r="O11" s="10">
        <f t="shared" si="6"/>
        <v>2403.7733333333331</v>
      </c>
      <c r="P11" s="62">
        <v>14422.64</v>
      </c>
      <c r="Q11" s="60">
        <f t="shared" si="7"/>
        <v>13433.35</v>
      </c>
      <c r="R11" s="67">
        <f t="shared" si="8"/>
        <v>19.829179129278813</v>
      </c>
      <c r="S11" s="21" t="s">
        <v>15</v>
      </c>
      <c r="T11" s="55">
        <v>1</v>
      </c>
      <c r="U11" s="23">
        <f t="shared" si="0"/>
        <v>11194.458333333334</v>
      </c>
      <c r="V11" s="10">
        <v>20</v>
      </c>
      <c r="W11" s="23">
        <f t="shared" si="9"/>
        <v>2238.8916666666669</v>
      </c>
      <c r="X11" s="54">
        <f t="shared" si="10"/>
        <v>13433.35</v>
      </c>
      <c r="Y11" s="10" t="s">
        <v>8</v>
      </c>
      <c r="Z11" s="117">
        <v>13433.35</v>
      </c>
      <c r="AB11" s="37">
        <f t="shared" si="11"/>
        <v>11534.5</v>
      </c>
      <c r="AC11" s="37">
        <f t="shared" si="12"/>
        <v>2306.9</v>
      </c>
      <c r="AD11" s="37">
        <f t="shared" si="13"/>
        <v>13841.4</v>
      </c>
      <c r="AE11" s="37">
        <f t="shared" si="14"/>
        <v>10030</v>
      </c>
      <c r="AF11" s="37">
        <f t="shared" si="15"/>
        <v>2006</v>
      </c>
      <c r="AG11" s="37">
        <f t="shared" si="16"/>
        <v>12036</v>
      </c>
      <c r="AH11" s="37">
        <f t="shared" si="17"/>
        <v>12018.866666666667</v>
      </c>
      <c r="AI11" s="37">
        <f t="shared" si="18"/>
        <v>2403.7733333333331</v>
      </c>
      <c r="AJ11" s="37">
        <f t="shared" si="19"/>
        <v>14422.64</v>
      </c>
    </row>
    <row r="12" spans="1:36" ht="46.5" customHeight="1" x14ac:dyDescent="0.3">
      <c r="A12" s="64">
        <v>4</v>
      </c>
      <c r="B12" s="63" t="s">
        <v>38</v>
      </c>
      <c r="C12" s="58" t="s">
        <v>12</v>
      </c>
      <c r="D12" s="24" t="s">
        <v>32</v>
      </c>
      <c r="E12" s="10">
        <f t="shared" ref="E12:E17" si="20">H12/(100+F12)*100</f>
        <v>9509.2083333333321</v>
      </c>
      <c r="F12" s="10">
        <v>20</v>
      </c>
      <c r="G12" s="56">
        <f t="shared" ref="G12:G17" si="21">E12/100*F12</f>
        <v>1901.8416666666665</v>
      </c>
      <c r="H12" s="62">
        <v>11411.05</v>
      </c>
      <c r="I12" s="10">
        <f t="shared" ref="I12:I17" si="22">L12/(100+J12)*100</f>
        <v>8289.1666666666661</v>
      </c>
      <c r="J12" s="10">
        <v>20</v>
      </c>
      <c r="K12" s="10">
        <f t="shared" ref="K12:K17" si="23">I12/100*J12</f>
        <v>1657.8333333333333</v>
      </c>
      <c r="L12" s="62">
        <v>9947</v>
      </c>
      <c r="M12" s="10">
        <f t="shared" ref="M12:M17" si="24">P12/(100+N12)*100</f>
        <v>9778.5666666666675</v>
      </c>
      <c r="N12" s="10">
        <v>20</v>
      </c>
      <c r="O12" s="10">
        <f t="shared" ref="O12:O17" si="25">M12/100*N12</f>
        <v>1955.7133333333334</v>
      </c>
      <c r="P12" s="62">
        <v>11734.28</v>
      </c>
      <c r="Q12" s="60">
        <f t="shared" ref="Q12:Q17" si="26">ROUND((H12+L12+P12)/3,2)</f>
        <v>11030.78</v>
      </c>
      <c r="R12" s="17">
        <f t="shared" ref="R12:R17" si="27">MAX(H12,L12,P12)/MIN(H12,L12,P12)*100-100</f>
        <v>17.96803056197848</v>
      </c>
      <c r="S12" s="21" t="s">
        <v>15</v>
      </c>
      <c r="T12" s="55">
        <v>1</v>
      </c>
      <c r="U12" s="23">
        <f t="shared" ref="U12:U17" si="28">X12/(100+V12)*100</f>
        <v>9192.3166666666675</v>
      </c>
      <c r="V12" s="10">
        <v>20</v>
      </c>
      <c r="W12" s="23">
        <f t="shared" ref="W12:W17" si="29">U12/100*V12</f>
        <v>1838.4633333333336</v>
      </c>
      <c r="X12" s="54">
        <f t="shared" ref="X12:X17" si="30">ROUND(Q12*$T12,2)</f>
        <v>11030.78</v>
      </c>
      <c r="Y12" s="10" t="s">
        <v>8</v>
      </c>
      <c r="Z12" s="117">
        <v>11030.78</v>
      </c>
      <c r="AB12" s="37">
        <f t="shared" ref="AB12:AB17" si="31">E12*T12</f>
        <v>9509.2083333333321</v>
      </c>
      <c r="AC12" s="37">
        <f t="shared" ref="AC12:AC17" si="32">AB12/100*F12</f>
        <v>1901.8416666666665</v>
      </c>
      <c r="AD12" s="37">
        <f t="shared" ref="AD12:AD17" si="33">H12*T12</f>
        <v>11411.05</v>
      </c>
      <c r="AE12" s="37">
        <f t="shared" ref="AE12:AE17" si="34">I12*T12</f>
        <v>8289.1666666666661</v>
      </c>
      <c r="AF12" s="37">
        <f t="shared" ref="AF12:AF17" si="35">AE12/100*J12</f>
        <v>1657.8333333333333</v>
      </c>
      <c r="AG12" s="37">
        <f t="shared" ref="AG12:AG17" si="36">L12*T12</f>
        <v>9947</v>
      </c>
      <c r="AH12" s="37">
        <f t="shared" ref="AH12:AH17" si="37">M12*T12</f>
        <v>9778.5666666666675</v>
      </c>
      <c r="AI12" s="37">
        <f t="shared" ref="AI12:AI17" si="38">AH12/100*N12</f>
        <v>1955.7133333333334</v>
      </c>
      <c r="AJ12" s="37">
        <f t="shared" ref="AJ12:AJ17" si="39">P12*T12</f>
        <v>11734.28</v>
      </c>
    </row>
    <row r="13" spans="1:36" ht="46.5" customHeight="1" x14ac:dyDescent="0.3">
      <c r="A13" s="64">
        <v>5</v>
      </c>
      <c r="B13" s="63" t="s">
        <v>38</v>
      </c>
      <c r="C13" s="58" t="s">
        <v>12</v>
      </c>
      <c r="D13" s="24" t="s">
        <v>32</v>
      </c>
      <c r="E13" s="10">
        <f t="shared" si="20"/>
        <v>8225.5833333333339</v>
      </c>
      <c r="F13" s="10">
        <v>20</v>
      </c>
      <c r="G13" s="56">
        <f t="shared" si="21"/>
        <v>1645.1166666666668</v>
      </c>
      <c r="H13" s="62">
        <v>9870.7000000000007</v>
      </c>
      <c r="I13" s="10">
        <f t="shared" si="22"/>
        <v>7765.0000000000009</v>
      </c>
      <c r="J13" s="10">
        <v>20</v>
      </c>
      <c r="K13" s="10">
        <f t="shared" si="23"/>
        <v>1553</v>
      </c>
      <c r="L13" s="62">
        <v>9318</v>
      </c>
      <c r="M13" s="10">
        <f t="shared" si="24"/>
        <v>8021.0999999999995</v>
      </c>
      <c r="N13" s="10">
        <v>20</v>
      </c>
      <c r="O13" s="10">
        <f t="shared" si="25"/>
        <v>1604.22</v>
      </c>
      <c r="P13" s="62">
        <v>9625.32</v>
      </c>
      <c r="Q13" s="60">
        <f t="shared" si="26"/>
        <v>9604.67</v>
      </c>
      <c r="R13" s="17">
        <f t="shared" si="27"/>
        <v>5.9315303713243281</v>
      </c>
      <c r="S13" s="21" t="s">
        <v>15</v>
      </c>
      <c r="T13" s="55">
        <v>1</v>
      </c>
      <c r="U13" s="23">
        <f t="shared" si="28"/>
        <v>8003.8916666666664</v>
      </c>
      <c r="V13" s="10">
        <v>20</v>
      </c>
      <c r="W13" s="23">
        <f t="shared" si="29"/>
        <v>1600.7783333333332</v>
      </c>
      <c r="X13" s="54">
        <f t="shared" si="30"/>
        <v>9604.67</v>
      </c>
      <c r="Y13" s="10" t="s">
        <v>8</v>
      </c>
      <c r="Z13" s="117">
        <v>9604.67</v>
      </c>
      <c r="AB13" s="37">
        <f t="shared" si="31"/>
        <v>8225.5833333333339</v>
      </c>
      <c r="AC13" s="37">
        <f t="shared" si="32"/>
        <v>1645.1166666666668</v>
      </c>
      <c r="AD13" s="37">
        <f t="shared" si="33"/>
        <v>9870.7000000000007</v>
      </c>
      <c r="AE13" s="37">
        <f t="shared" si="34"/>
        <v>7765.0000000000009</v>
      </c>
      <c r="AF13" s="37">
        <f t="shared" si="35"/>
        <v>1553</v>
      </c>
      <c r="AG13" s="37">
        <f t="shared" si="36"/>
        <v>9318</v>
      </c>
      <c r="AH13" s="37">
        <f t="shared" si="37"/>
        <v>8021.0999999999995</v>
      </c>
      <c r="AI13" s="37">
        <f t="shared" si="38"/>
        <v>1604.22</v>
      </c>
      <c r="AJ13" s="37">
        <f t="shared" si="39"/>
        <v>9625.32</v>
      </c>
    </row>
    <row r="14" spans="1:36" ht="46.5" customHeight="1" x14ac:dyDescent="0.3">
      <c r="A14" s="64">
        <v>6</v>
      </c>
      <c r="B14" s="63" t="s">
        <v>40</v>
      </c>
      <c r="C14" s="58" t="s">
        <v>12</v>
      </c>
      <c r="D14" s="24" t="s">
        <v>32</v>
      </c>
      <c r="E14" s="10">
        <f t="shared" si="20"/>
        <v>10100.500000000002</v>
      </c>
      <c r="F14" s="10">
        <v>20</v>
      </c>
      <c r="G14" s="56">
        <f t="shared" si="21"/>
        <v>2020.1000000000004</v>
      </c>
      <c r="H14" s="62">
        <v>12120.6</v>
      </c>
      <c r="I14" s="10">
        <f t="shared" si="22"/>
        <v>9170</v>
      </c>
      <c r="J14" s="10">
        <v>20</v>
      </c>
      <c r="K14" s="10">
        <f t="shared" si="23"/>
        <v>1834</v>
      </c>
      <c r="L14" s="62">
        <v>11004</v>
      </c>
      <c r="M14" s="10">
        <f t="shared" si="24"/>
        <v>10817.466666666665</v>
      </c>
      <c r="N14" s="10">
        <v>20</v>
      </c>
      <c r="O14" s="10">
        <f t="shared" si="25"/>
        <v>2163.4933333333329</v>
      </c>
      <c r="P14" s="62">
        <v>12980.96</v>
      </c>
      <c r="Q14" s="60">
        <f t="shared" si="26"/>
        <v>12035.19</v>
      </c>
      <c r="R14" s="17">
        <f t="shared" si="27"/>
        <v>17.96583060705197</v>
      </c>
      <c r="S14" s="21" t="s">
        <v>15</v>
      </c>
      <c r="T14" s="55">
        <v>1</v>
      </c>
      <c r="U14" s="23">
        <f t="shared" si="28"/>
        <v>10029.325000000001</v>
      </c>
      <c r="V14" s="10">
        <v>20</v>
      </c>
      <c r="W14" s="23">
        <f t="shared" si="29"/>
        <v>2005.865</v>
      </c>
      <c r="X14" s="54">
        <f t="shared" si="30"/>
        <v>12035.19</v>
      </c>
      <c r="Y14" s="10" t="s">
        <v>8</v>
      </c>
      <c r="Z14" s="117">
        <v>12035.19</v>
      </c>
      <c r="AB14" s="37">
        <f t="shared" si="31"/>
        <v>10100.500000000002</v>
      </c>
      <c r="AC14" s="37">
        <f t="shared" si="32"/>
        <v>2020.1000000000004</v>
      </c>
      <c r="AD14" s="37">
        <f t="shared" si="33"/>
        <v>12120.6</v>
      </c>
      <c r="AE14" s="37">
        <f t="shared" si="34"/>
        <v>9170</v>
      </c>
      <c r="AF14" s="37">
        <f t="shared" si="35"/>
        <v>1834</v>
      </c>
      <c r="AG14" s="37">
        <f t="shared" si="36"/>
        <v>11004</v>
      </c>
      <c r="AH14" s="37">
        <f t="shared" si="37"/>
        <v>10817.466666666665</v>
      </c>
      <c r="AI14" s="37">
        <f t="shared" si="38"/>
        <v>2163.4933333333329</v>
      </c>
      <c r="AJ14" s="37">
        <f t="shared" si="39"/>
        <v>12980.96</v>
      </c>
    </row>
    <row r="15" spans="1:36" ht="46.5" customHeight="1" x14ac:dyDescent="0.3">
      <c r="A15" s="64">
        <v>7</v>
      </c>
      <c r="B15" s="63" t="s">
        <v>41</v>
      </c>
      <c r="C15" s="58" t="s">
        <v>12</v>
      </c>
      <c r="D15" s="24" t="s">
        <v>32</v>
      </c>
      <c r="E15" s="10">
        <f t="shared" si="20"/>
        <v>13913.083333333332</v>
      </c>
      <c r="F15" s="10">
        <v>20</v>
      </c>
      <c r="G15" s="56">
        <f t="shared" si="21"/>
        <v>2782.6166666666668</v>
      </c>
      <c r="H15" s="62">
        <v>16695.7</v>
      </c>
      <c r="I15" s="10">
        <f t="shared" si="22"/>
        <v>12098.333333333334</v>
      </c>
      <c r="J15" s="10">
        <v>20</v>
      </c>
      <c r="K15" s="10">
        <f t="shared" si="23"/>
        <v>2419.6666666666665</v>
      </c>
      <c r="L15" s="62">
        <v>14518</v>
      </c>
      <c r="M15" s="10">
        <f t="shared" si="24"/>
        <v>14173.599999999999</v>
      </c>
      <c r="N15" s="10">
        <v>20</v>
      </c>
      <c r="O15" s="10">
        <f t="shared" si="25"/>
        <v>2834.72</v>
      </c>
      <c r="P15" s="62">
        <v>17008.32</v>
      </c>
      <c r="Q15" s="60">
        <f t="shared" si="26"/>
        <v>16074.01</v>
      </c>
      <c r="R15" s="17">
        <f t="shared" si="27"/>
        <v>17.153326904532307</v>
      </c>
      <c r="S15" s="21" t="s">
        <v>15</v>
      </c>
      <c r="T15" s="55">
        <v>1</v>
      </c>
      <c r="U15" s="23">
        <f t="shared" si="28"/>
        <v>13395.008333333333</v>
      </c>
      <c r="V15" s="10">
        <v>20</v>
      </c>
      <c r="W15" s="23">
        <f t="shared" si="29"/>
        <v>2679.001666666667</v>
      </c>
      <c r="X15" s="54">
        <f t="shared" si="30"/>
        <v>16074.01</v>
      </c>
      <c r="Y15" s="10" t="s">
        <v>8</v>
      </c>
      <c r="Z15" s="117">
        <v>16074.01</v>
      </c>
      <c r="AB15" s="37">
        <f t="shared" si="31"/>
        <v>13913.083333333332</v>
      </c>
      <c r="AC15" s="37">
        <f t="shared" si="32"/>
        <v>2782.6166666666668</v>
      </c>
      <c r="AD15" s="37">
        <f t="shared" si="33"/>
        <v>16695.7</v>
      </c>
      <c r="AE15" s="37">
        <f t="shared" si="34"/>
        <v>12098.333333333334</v>
      </c>
      <c r="AF15" s="37">
        <f t="shared" si="35"/>
        <v>2419.6666666666665</v>
      </c>
      <c r="AG15" s="37">
        <f t="shared" si="36"/>
        <v>14518</v>
      </c>
      <c r="AH15" s="37">
        <f t="shared" si="37"/>
        <v>14173.599999999999</v>
      </c>
      <c r="AI15" s="37">
        <f t="shared" si="38"/>
        <v>2834.72</v>
      </c>
      <c r="AJ15" s="37">
        <f t="shared" si="39"/>
        <v>17008.32</v>
      </c>
    </row>
    <row r="16" spans="1:36" ht="46.5" customHeight="1" x14ac:dyDescent="0.3">
      <c r="A16" s="64">
        <v>8</v>
      </c>
      <c r="B16" s="63" t="s">
        <v>42</v>
      </c>
      <c r="C16" s="58" t="s">
        <v>12</v>
      </c>
      <c r="D16" s="24" t="s">
        <v>32</v>
      </c>
      <c r="E16" s="10">
        <f t="shared" si="20"/>
        <v>15694.708333333336</v>
      </c>
      <c r="F16" s="10">
        <v>20</v>
      </c>
      <c r="G16" s="56">
        <f t="shared" si="21"/>
        <v>3138.9416666666671</v>
      </c>
      <c r="H16" s="62">
        <v>18833.650000000001</v>
      </c>
      <c r="I16" s="10">
        <f t="shared" si="22"/>
        <v>13792.500000000002</v>
      </c>
      <c r="J16" s="10">
        <v>20</v>
      </c>
      <c r="K16" s="10">
        <f t="shared" si="23"/>
        <v>2758.5</v>
      </c>
      <c r="L16" s="62">
        <v>16551</v>
      </c>
      <c r="M16" s="10">
        <f t="shared" si="24"/>
        <v>15936.033333333336</v>
      </c>
      <c r="N16" s="10">
        <v>20</v>
      </c>
      <c r="O16" s="10">
        <f t="shared" si="25"/>
        <v>3187.2066666666669</v>
      </c>
      <c r="P16" s="62">
        <v>19123.240000000002</v>
      </c>
      <c r="Q16" s="60">
        <f t="shared" si="26"/>
        <v>18169.3</v>
      </c>
      <c r="R16" s="17">
        <f t="shared" si="27"/>
        <v>15.541296598392847</v>
      </c>
      <c r="S16" s="21" t="s">
        <v>15</v>
      </c>
      <c r="T16" s="55">
        <v>1</v>
      </c>
      <c r="U16" s="23">
        <f t="shared" si="28"/>
        <v>15141.083333333332</v>
      </c>
      <c r="V16" s="10">
        <v>20</v>
      </c>
      <c r="W16" s="23">
        <f t="shared" si="29"/>
        <v>3028.2166666666667</v>
      </c>
      <c r="X16" s="54">
        <f t="shared" si="30"/>
        <v>18169.3</v>
      </c>
      <c r="Y16" s="10" t="s">
        <v>8</v>
      </c>
      <c r="Z16" s="117">
        <v>18169.3</v>
      </c>
      <c r="AB16" s="37">
        <f t="shared" si="31"/>
        <v>15694.708333333336</v>
      </c>
      <c r="AC16" s="37">
        <f t="shared" si="32"/>
        <v>3138.9416666666671</v>
      </c>
      <c r="AD16" s="37">
        <f t="shared" si="33"/>
        <v>18833.650000000001</v>
      </c>
      <c r="AE16" s="37">
        <f t="shared" si="34"/>
        <v>13792.500000000002</v>
      </c>
      <c r="AF16" s="37">
        <f t="shared" si="35"/>
        <v>2758.5</v>
      </c>
      <c r="AG16" s="37">
        <f t="shared" si="36"/>
        <v>16551</v>
      </c>
      <c r="AH16" s="37">
        <f t="shared" si="37"/>
        <v>15936.033333333336</v>
      </c>
      <c r="AI16" s="37">
        <f t="shared" si="38"/>
        <v>3187.2066666666669</v>
      </c>
      <c r="AJ16" s="37">
        <f t="shared" si="39"/>
        <v>19123.240000000002</v>
      </c>
    </row>
    <row r="17" spans="1:36" ht="46.5" customHeight="1" x14ac:dyDescent="0.3">
      <c r="A17" s="64">
        <v>9</v>
      </c>
      <c r="B17" s="63" t="s">
        <v>43</v>
      </c>
      <c r="C17" s="58" t="s">
        <v>12</v>
      </c>
      <c r="D17" s="24" t="s">
        <v>32</v>
      </c>
      <c r="E17" s="10">
        <f t="shared" si="20"/>
        <v>14704.666666666666</v>
      </c>
      <c r="F17" s="10">
        <v>20</v>
      </c>
      <c r="G17" s="56">
        <f t="shared" si="21"/>
        <v>2940.9333333333329</v>
      </c>
      <c r="H17" s="62">
        <v>17645.599999999999</v>
      </c>
      <c r="I17" s="10">
        <f t="shared" si="22"/>
        <v>12786.666666666666</v>
      </c>
      <c r="J17" s="10">
        <v>20</v>
      </c>
      <c r="K17" s="10">
        <f t="shared" si="23"/>
        <v>2557.333333333333</v>
      </c>
      <c r="L17" s="62">
        <v>15344</v>
      </c>
      <c r="M17" s="10">
        <f t="shared" si="24"/>
        <v>15022.133333333335</v>
      </c>
      <c r="N17" s="10">
        <v>20</v>
      </c>
      <c r="O17" s="10">
        <f t="shared" si="25"/>
        <v>3004.4266666666672</v>
      </c>
      <c r="P17" s="62">
        <v>18026.560000000001</v>
      </c>
      <c r="Q17" s="60">
        <f t="shared" si="26"/>
        <v>17005.39</v>
      </c>
      <c r="R17" s="17">
        <f t="shared" si="27"/>
        <v>17.482794577685084</v>
      </c>
      <c r="S17" s="21" t="s">
        <v>15</v>
      </c>
      <c r="T17" s="55">
        <v>1</v>
      </c>
      <c r="U17" s="23">
        <f t="shared" si="28"/>
        <v>14171.158333333333</v>
      </c>
      <c r="V17" s="10">
        <v>20</v>
      </c>
      <c r="W17" s="23">
        <f t="shared" si="29"/>
        <v>2834.2316666666666</v>
      </c>
      <c r="X17" s="54">
        <f t="shared" si="30"/>
        <v>17005.39</v>
      </c>
      <c r="Y17" s="10" t="s">
        <v>8</v>
      </c>
      <c r="Z17" s="117">
        <v>14422.77</v>
      </c>
      <c r="AB17" s="37">
        <f t="shared" si="31"/>
        <v>14704.666666666666</v>
      </c>
      <c r="AC17" s="37">
        <f t="shared" si="32"/>
        <v>2940.9333333333329</v>
      </c>
      <c r="AD17" s="37">
        <f t="shared" si="33"/>
        <v>17645.599999999999</v>
      </c>
      <c r="AE17" s="37">
        <f t="shared" si="34"/>
        <v>12786.666666666666</v>
      </c>
      <c r="AF17" s="37">
        <f t="shared" si="35"/>
        <v>2557.333333333333</v>
      </c>
      <c r="AG17" s="37">
        <f t="shared" si="36"/>
        <v>15344</v>
      </c>
      <c r="AH17" s="37">
        <f t="shared" si="37"/>
        <v>15022.133333333335</v>
      </c>
      <c r="AI17" s="37">
        <f t="shared" si="38"/>
        <v>3004.4266666666672</v>
      </c>
      <c r="AJ17" s="37">
        <f t="shared" si="39"/>
        <v>18026.560000000001</v>
      </c>
    </row>
    <row r="18" spans="1:36" ht="46.5" customHeight="1" x14ac:dyDescent="0.3">
      <c r="A18" s="64">
        <v>10</v>
      </c>
      <c r="B18" s="63" t="s">
        <v>44</v>
      </c>
      <c r="C18" s="58" t="s">
        <v>12</v>
      </c>
      <c r="D18" s="24" t="s">
        <v>32</v>
      </c>
      <c r="E18" s="10">
        <f t="shared" ref="E18:E44" si="40">H18/(100+F18)*100</f>
        <v>3576.5416666666665</v>
      </c>
      <c r="F18" s="10">
        <v>20</v>
      </c>
      <c r="G18" s="56">
        <f t="shared" ref="G18:G44" si="41">E18/100*F18</f>
        <v>715.30833333333339</v>
      </c>
      <c r="H18" s="62">
        <v>4291.8500000000004</v>
      </c>
      <c r="I18" s="10">
        <f t="shared" ref="I18:I44" si="42">L18/(100+J18)*100</f>
        <v>3182.5</v>
      </c>
      <c r="J18" s="10">
        <v>20</v>
      </c>
      <c r="K18" s="10">
        <f t="shared" ref="K18:K44" si="43">I18/100*J18</f>
        <v>636.5</v>
      </c>
      <c r="L18" s="62">
        <v>3819</v>
      </c>
      <c r="M18" s="10">
        <f t="shared" ref="M18:M44" si="44">P18/(100+N18)*100</f>
        <v>3696.3</v>
      </c>
      <c r="N18" s="10">
        <v>20</v>
      </c>
      <c r="O18" s="10">
        <f t="shared" ref="O18:O44" si="45">M18/100*N18</f>
        <v>739.26</v>
      </c>
      <c r="P18" s="62">
        <v>4435.5600000000004</v>
      </c>
      <c r="Q18" s="60">
        <f t="shared" ref="Q18:Q44" si="46">ROUND((H18+L18+P18)/3,2)</f>
        <v>4182.1400000000003</v>
      </c>
      <c r="R18" s="17">
        <f t="shared" ref="R18:R44" si="47">MAX(H18,L18,P18)/MIN(H18,L18,P18)*100-100</f>
        <v>16.144540455616664</v>
      </c>
      <c r="S18" s="21" t="s">
        <v>15</v>
      </c>
      <c r="T18" s="55">
        <v>1</v>
      </c>
      <c r="U18" s="23">
        <f t="shared" ref="U18:U44" si="48">X18/(100+V18)*100</f>
        <v>3485.1166666666672</v>
      </c>
      <c r="V18" s="10">
        <v>20</v>
      </c>
      <c r="W18" s="23">
        <f t="shared" ref="W18:W44" si="49">U18/100*V18</f>
        <v>697.02333333333343</v>
      </c>
      <c r="X18" s="54">
        <f t="shared" ref="X18:X44" si="50">ROUND(Q18*$T18,2)</f>
        <v>4182.1400000000003</v>
      </c>
      <c r="Y18" s="10" t="s">
        <v>8</v>
      </c>
      <c r="Z18" s="117">
        <v>3885.96</v>
      </c>
      <c r="AB18" s="37">
        <f>E18*T18</f>
        <v>3576.5416666666665</v>
      </c>
      <c r="AC18" s="37">
        <f>AB18/100*F18</f>
        <v>715.30833333333339</v>
      </c>
      <c r="AD18" s="37">
        <f t="shared" ref="AD18:AD44" si="51">H18*T18</f>
        <v>4291.8500000000004</v>
      </c>
      <c r="AE18" s="37">
        <f t="shared" ref="AE18:AE44" si="52">I18*T18</f>
        <v>3182.5</v>
      </c>
      <c r="AF18" s="37">
        <f t="shared" ref="AF18:AF44" si="53">AE18/100*J18</f>
        <v>636.5</v>
      </c>
      <c r="AG18" s="37">
        <f t="shared" ref="AG18:AG44" si="54">L18*T18</f>
        <v>3819</v>
      </c>
      <c r="AH18" s="37">
        <f t="shared" ref="AH18:AH44" si="55">M18*T18</f>
        <v>3696.3</v>
      </c>
      <c r="AI18" s="37">
        <f t="shared" ref="AI18:AI44" si="56">AH18/100*N18</f>
        <v>739.26</v>
      </c>
      <c r="AJ18" s="37">
        <f t="shared" ref="AJ18:AJ44" si="57">P18*T18</f>
        <v>4435.5600000000004</v>
      </c>
    </row>
    <row r="19" spans="1:36" ht="46.5" customHeight="1" x14ac:dyDescent="0.3">
      <c r="A19" s="64">
        <v>11</v>
      </c>
      <c r="B19" s="63" t="s">
        <v>44</v>
      </c>
      <c r="C19" s="58" t="s">
        <v>12</v>
      </c>
      <c r="D19" s="24" t="s">
        <v>32</v>
      </c>
      <c r="E19" s="10">
        <f t="shared" si="40"/>
        <v>4168.75</v>
      </c>
      <c r="F19" s="10">
        <v>20</v>
      </c>
      <c r="G19" s="56">
        <f t="shared" si="41"/>
        <v>833.75</v>
      </c>
      <c r="H19" s="62">
        <v>5002.5</v>
      </c>
      <c r="I19" s="10">
        <f t="shared" si="42"/>
        <v>3625</v>
      </c>
      <c r="J19" s="10">
        <v>20</v>
      </c>
      <c r="K19" s="10">
        <f t="shared" si="43"/>
        <v>725</v>
      </c>
      <c r="L19" s="62">
        <v>4350</v>
      </c>
      <c r="M19" s="10">
        <f t="shared" si="44"/>
        <v>4195</v>
      </c>
      <c r="N19" s="10">
        <v>20</v>
      </c>
      <c r="O19" s="10">
        <f t="shared" si="45"/>
        <v>839</v>
      </c>
      <c r="P19" s="62">
        <v>5034</v>
      </c>
      <c r="Q19" s="60">
        <f t="shared" si="46"/>
        <v>4795.5</v>
      </c>
      <c r="R19" s="17">
        <f t="shared" si="47"/>
        <v>15.724137931034491</v>
      </c>
      <c r="S19" s="21" t="s">
        <v>15</v>
      </c>
      <c r="T19" s="55">
        <v>1</v>
      </c>
      <c r="U19" s="23">
        <f t="shared" si="48"/>
        <v>3996.25</v>
      </c>
      <c r="V19" s="10">
        <v>20</v>
      </c>
      <c r="W19" s="23">
        <f t="shared" si="49"/>
        <v>799.25</v>
      </c>
      <c r="X19" s="54">
        <f t="shared" si="50"/>
        <v>4795.5</v>
      </c>
      <c r="Y19" s="10" t="s">
        <v>8</v>
      </c>
      <c r="Z19" s="117">
        <v>4361.62</v>
      </c>
      <c r="AB19" s="37">
        <f t="shared" ref="AB19:AB44" si="58">E19*T19</f>
        <v>4168.75</v>
      </c>
      <c r="AC19" s="37">
        <f t="shared" ref="AC19:AC44" si="59">AB19/100*F19</f>
        <v>833.75</v>
      </c>
      <c r="AD19" s="37">
        <f t="shared" si="51"/>
        <v>5002.5</v>
      </c>
      <c r="AE19" s="37">
        <f t="shared" si="52"/>
        <v>3625</v>
      </c>
      <c r="AF19" s="37">
        <f t="shared" si="53"/>
        <v>725</v>
      </c>
      <c r="AG19" s="37">
        <f t="shared" si="54"/>
        <v>4350</v>
      </c>
      <c r="AH19" s="37">
        <f t="shared" si="55"/>
        <v>4195</v>
      </c>
      <c r="AI19" s="37">
        <f t="shared" si="56"/>
        <v>839</v>
      </c>
      <c r="AJ19" s="37">
        <f t="shared" si="57"/>
        <v>5034</v>
      </c>
    </row>
    <row r="20" spans="1:36" ht="46.5" customHeight="1" x14ac:dyDescent="0.3">
      <c r="A20" s="64">
        <v>12</v>
      </c>
      <c r="B20" s="63" t="s">
        <v>45</v>
      </c>
      <c r="C20" s="58" t="s">
        <v>12</v>
      </c>
      <c r="D20" s="24" t="s">
        <v>32</v>
      </c>
      <c r="E20" s="10">
        <f t="shared" ref="E20:E29" si="60">H20/(100+F20)*100</f>
        <v>19480.041666666664</v>
      </c>
      <c r="F20" s="10">
        <v>20</v>
      </c>
      <c r="G20" s="56">
        <f t="shared" ref="G20:G29" si="61">E20/100*F20</f>
        <v>3896.0083333333332</v>
      </c>
      <c r="H20" s="62">
        <v>23376.05</v>
      </c>
      <c r="I20" s="10">
        <f t="shared" ref="I20:I29" si="62">L20/(100+J20)*100</f>
        <v>16939.166666666668</v>
      </c>
      <c r="J20" s="10">
        <v>20</v>
      </c>
      <c r="K20" s="10">
        <f t="shared" ref="K20:K29" si="63">I20/100*J20</f>
        <v>3387.8333333333335</v>
      </c>
      <c r="L20" s="62">
        <v>20327</v>
      </c>
      <c r="M20" s="10">
        <f t="shared" ref="M20:M29" si="64">P20/(100+N20)*100</f>
        <v>20004.566666666669</v>
      </c>
      <c r="N20" s="10">
        <v>20</v>
      </c>
      <c r="O20" s="10">
        <f t="shared" ref="O20:O29" si="65">M20/100*N20</f>
        <v>4000.9133333333339</v>
      </c>
      <c r="P20" s="62">
        <v>24005.48</v>
      </c>
      <c r="Q20" s="60">
        <f t="shared" ref="Q20:Q29" si="66">ROUND((H20+L20+P20)/3,2)</f>
        <v>22569.51</v>
      </c>
      <c r="R20" s="17">
        <f t="shared" ref="R20:R29" si="67">MAX(H20,L20,P20)/MIN(H20,L20,P20)*100-100</f>
        <v>18.096521867466905</v>
      </c>
      <c r="S20" s="21" t="s">
        <v>15</v>
      </c>
      <c r="T20" s="55">
        <v>1</v>
      </c>
      <c r="U20" s="23">
        <f t="shared" ref="U20:U29" si="68">X20/(100+V20)*100</f>
        <v>18807.924999999996</v>
      </c>
      <c r="V20" s="10">
        <v>20</v>
      </c>
      <c r="W20" s="23">
        <f t="shared" ref="W20:W29" si="69">U20/100*V20</f>
        <v>3761.5849999999991</v>
      </c>
      <c r="X20" s="54">
        <f t="shared" ref="X20:X29" si="70">ROUND(Q20*$T20,2)</f>
        <v>22569.51</v>
      </c>
      <c r="Y20" s="10" t="s">
        <v>8</v>
      </c>
      <c r="Z20" s="117">
        <v>22569.51</v>
      </c>
      <c r="AB20" s="37">
        <f t="shared" ref="AB20:AB29" si="71">E20*T20</f>
        <v>19480.041666666664</v>
      </c>
      <c r="AC20" s="37">
        <f t="shared" ref="AC20:AC29" si="72">AB20/100*F20</f>
        <v>3896.0083333333332</v>
      </c>
      <c r="AD20" s="37">
        <f t="shared" ref="AD20:AD29" si="73">H20*T20</f>
        <v>23376.05</v>
      </c>
      <c r="AE20" s="37">
        <f t="shared" ref="AE20:AE29" si="74">I20*T20</f>
        <v>16939.166666666668</v>
      </c>
      <c r="AF20" s="37">
        <f t="shared" ref="AF20:AF29" si="75">AE20/100*J20</f>
        <v>3387.8333333333335</v>
      </c>
      <c r="AG20" s="37">
        <f t="shared" ref="AG20:AG29" si="76">L20*T20</f>
        <v>20327</v>
      </c>
      <c r="AH20" s="37">
        <f t="shared" ref="AH20:AH29" si="77">M20*T20</f>
        <v>20004.566666666669</v>
      </c>
      <c r="AI20" s="37">
        <f t="shared" ref="AI20:AI29" si="78">AH20/100*N20</f>
        <v>4000.9133333333339</v>
      </c>
      <c r="AJ20" s="37">
        <f t="shared" ref="AJ20:AJ29" si="79">P20*T20</f>
        <v>24005.48</v>
      </c>
    </row>
    <row r="21" spans="1:36" ht="46.5" customHeight="1" x14ac:dyDescent="0.3">
      <c r="A21" s="64">
        <v>13</v>
      </c>
      <c r="B21" s="63" t="s">
        <v>46</v>
      </c>
      <c r="C21" s="58" t="s">
        <v>12</v>
      </c>
      <c r="D21" s="24" t="s">
        <v>32</v>
      </c>
      <c r="E21" s="10">
        <f t="shared" si="60"/>
        <v>11408</v>
      </c>
      <c r="F21" s="10">
        <v>20</v>
      </c>
      <c r="G21" s="56">
        <f t="shared" si="61"/>
        <v>2281.6</v>
      </c>
      <c r="H21" s="62">
        <v>13689.6</v>
      </c>
      <c r="I21" s="10">
        <f t="shared" si="62"/>
        <v>9920</v>
      </c>
      <c r="J21" s="10">
        <v>20</v>
      </c>
      <c r="K21" s="10">
        <f t="shared" si="63"/>
        <v>1984</v>
      </c>
      <c r="L21" s="62">
        <v>11904</v>
      </c>
      <c r="M21" s="10">
        <f t="shared" si="64"/>
        <v>11800.8</v>
      </c>
      <c r="N21" s="10">
        <v>20</v>
      </c>
      <c r="O21" s="10">
        <f t="shared" si="65"/>
        <v>2360.16</v>
      </c>
      <c r="P21" s="66">
        <v>14160.96</v>
      </c>
      <c r="Q21" s="60">
        <f t="shared" si="66"/>
        <v>13251.52</v>
      </c>
      <c r="R21" s="67">
        <f t="shared" si="67"/>
        <v>18.959677419354819</v>
      </c>
      <c r="S21" s="21" t="s">
        <v>15</v>
      </c>
      <c r="T21" s="55">
        <v>1</v>
      </c>
      <c r="U21" s="23">
        <f t="shared" si="68"/>
        <v>11042.933333333332</v>
      </c>
      <c r="V21" s="10">
        <v>20</v>
      </c>
      <c r="W21" s="23">
        <f t="shared" si="69"/>
        <v>2208.5866666666661</v>
      </c>
      <c r="X21" s="54">
        <f t="shared" si="70"/>
        <v>13251.52</v>
      </c>
      <c r="Y21" s="10" t="s">
        <v>8</v>
      </c>
      <c r="Z21" s="117">
        <v>12895.83</v>
      </c>
      <c r="AB21" s="37">
        <f t="shared" si="71"/>
        <v>11408</v>
      </c>
      <c r="AC21" s="37">
        <f t="shared" si="72"/>
        <v>2281.6</v>
      </c>
      <c r="AD21" s="37">
        <f t="shared" si="73"/>
        <v>13689.6</v>
      </c>
      <c r="AE21" s="37">
        <f t="shared" si="74"/>
        <v>9920</v>
      </c>
      <c r="AF21" s="37">
        <f t="shared" si="75"/>
        <v>1984</v>
      </c>
      <c r="AG21" s="37">
        <f t="shared" si="76"/>
        <v>11904</v>
      </c>
      <c r="AH21" s="37">
        <f t="shared" si="77"/>
        <v>11800.8</v>
      </c>
      <c r="AI21" s="37">
        <f t="shared" si="78"/>
        <v>2360.16</v>
      </c>
      <c r="AJ21" s="37">
        <f t="shared" si="79"/>
        <v>14160.96</v>
      </c>
    </row>
    <row r="22" spans="1:36" ht="46.5" customHeight="1" x14ac:dyDescent="0.3">
      <c r="A22" s="64">
        <v>14</v>
      </c>
      <c r="B22" s="63" t="s">
        <v>47</v>
      </c>
      <c r="C22" s="58" t="s">
        <v>12</v>
      </c>
      <c r="D22" s="24" t="s">
        <v>32</v>
      </c>
      <c r="E22" s="10">
        <f t="shared" si="60"/>
        <v>17745.458333333332</v>
      </c>
      <c r="F22" s="10">
        <v>20</v>
      </c>
      <c r="G22" s="56">
        <f t="shared" si="61"/>
        <v>3549.0916666666662</v>
      </c>
      <c r="H22" s="62">
        <v>21294.55</v>
      </c>
      <c r="I22" s="10">
        <f t="shared" si="62"/>
        <v>15430.833333333334</v>
      </c>
      <c r="J22" s="10">
        <v>20</v>
      </c>
      <c r="K22" s="10">
        <f t="shared" si="63"/>
        <v>3086.166666666667</v>
      </c>
      <c r="L22" s="62">
        <v>18517</v>
      </c>
      <c r="M22" s="10">
        <f t="shared" si="64"/>
        <v>18423.400000000001</v>
      </c>
      <c r="N22" s="10">
        <v>20</v>
      </c>
      <c r="O22" s="10">
        <f t="shared" si="65"/>
        <v>3684.6800000000003</v>
      </c>
      <c r="P22" s="62">
        <v>22108.080000000002</v>
      </c>
      <c r="Q22" s="60">
        <f t="shared" si="66"/>
        <v>20639.88</v>
      </c>
      <c r="R22" s="67">
        <f t="shared" si="67"/>
        <v>19.393422260625371</v>
      </c>
      <c r="S22" s="21" t="s">
        <v>15</v>
      </c>
      <c r="T22" s="55">
        <v>1</v>
      </c>
      <c r="U22" s="23">
        <f t="shared" si="68"/>
        <v>17199.899999999998</v>
      </c>
      <c r="V22" s="10">
        <v>20</v>
      </c>
      <c r="W22" s="23">
        <f t="shared" si="69"/>
        <v>3439.9799999999996</v>
      </c>
      <c r="X22" s="54">
        <f t="shared" si="70"/>
        <v>20639.88</v>
      </c>
      <c r="Y22" s="10" t="s">
        <v>8</v>
      </c>
      <c r="Z22" s="117">
        <v>19902.89</v>
      </c>
      <c r="AB22" s="37">
        <f t="shared" si="71"/>
        <v>17745.458333333332</v>
      </c>
      <c r="AC22" s="37">
        <f t="shared" si="72"/>
        <v>3549.0916666666662</v>
      </c>
      <c r="AD22" s="37">
        <f t="shared" si="73"/>
        <v>21294.55</v>
      </c>
      <c r="AE22" s="37">
        <f t="shared" si="74"/>
        <v>15430.833333333334</v>
      </c>
      <c r="AF22" s="37">
        <f t="shared" si="75"/>
        <v>3086.166666666667</v>
      </c>
      <c r="AG22" s="37">
        <f t="shared" si="76"/>
        <v>18517</v>
      </c>
      <c r="AH22" s="37">
        <f t="shared" si="77"/>
        <v>18423.400000000001</v>
      </c>
      <c r="AI22" s="37">
        <f t="shared" si="78"/>
        <v>3684.6800000000003</v>
      </c>
      <c r="AJ22" s="37">
        <f t="shared" si="79"/>
        <v>22108.080000000002</v>
      </c>
    </row>
    <row r="23" spans="1:36" ht="46.5" customHeight="1" x14ac:dyDescent="0.3">
      <c r="A23" s="64">
        <v>15</v>
      </c>
      <c r="B23" s="63" t="s">
        <v>48</v>
      </c>
      <c r="C23" s="58" t="s">
        <v>12</v>
      </c>
      <c r="D23" s="24" t="s">
        <v>32</v>
      </c>
      <c r="E23" s="10">
        <f t="shared" si="60"/>
        <v>11120.5</v>
      </c>
      <c r="F23" s="10">
        <v>20</v>
      </c>
      <c r="G23" s="56">
        <f t="shared" si="61"/>
        <v>2224.1</v>
      </c>
      <c r="H23" s="66">
        <v>13344.6</v>
      </c>
      <c r="I23" s="10">
        <f t="shared" si="62"/>
        <v>9670</v>
      </c>
      <c r="J23" s="10">
        <v>20</v>
      </c>
      <c r="K23" s="10">
        <f t="shared" si="63"/>
        <v>1934</v>
      </c>
      <c r="L23" s="62">
        <v>11604</v>
      </c>
      <c r="M23" s="10">
        <f t="shared" si="64"/>
        <v>10907.466666666665</v>
      </c>
      <c r="N23" s="10">
        <v>20</v>
      </c>
      <c r="O23" s="10">
        <f t="shared" si="65"/>
        <v>2181.4933333333333</v>
      </c>
      <c r="P23" s="62">
        <v>13088.96</v>
      </c>
      <c r="Q23" s="60">
        <f t="shared" si="66"/>
        <v>12679.19</v>
      </c>
      <c r="R23" s="17">
        <f t="shared" si="67"/>
        <v>15.000000000000014</v>
      </c>
      <c r="S23" s="21" t="s">
        <v>15</v>
      </c>
      <c r="T23" s="55">
        <v>1</v>
      </c>
      <c r="U23" s="23">
        <f t="shared" si="68"/>
        <v>10565.991666666667</v>
      </c>
      <c r="V23" s="10">
        <v>20</v>
      </c>
      <c r="W23" s="23">
        <f t="shared" si="69"/>
        <v>2113.1983333333337</v>
      </c>
      <c r="X23" s="54">
        <f t="shared" si="70"/>
        <v>12679.19</v>
      </c>
      <c r="Y23" s="10" t="s">
        <v>8</v>
      </c>
      <c r="Z23" s="117">
        <v>12068.61</v>
      </c>
      <c r="AB23" s="37">
        <f t="shared" si="71"/>
        <v>11120.5</v>
      </c>
      <c r="AC23" s="37">
        <f t="shared" si="72"/>
        <v>2224.1</v>
      </c>
      <c r="AD23" s="37">
        <f t="shared" si="73"/>
        <v>13344.6</v>
      </c>
      <c r="AE23" s="37">
        <f t="shared" si="74"/>
        <v>9670</v>
      </c>
      <c r="AF23" s="37">
        <f t="shared" si="75"/>
        <v>1934</v>
      </c>
      <c r="AG23" s="37">
        <f t="shared" si="76"/>
        <v>11604</v>
      </c>
      <c r="AH23" s="37">
        <f t="shared" si="77"/>
        <v>10907.466666666665</v>
      </c>
      <c r="AI23" s="37">
        <f t="shared" si="78"/>
        <v>2181.4933333333333</v>
      </c>
      <c r="AJ23" s="37">
        <f t="shared" si="79"/>
        <v>13088.96</v>
      </c>
    </row>
    <row r="24" spans="1:36" ht="46.5" customHeight="1" x14ac:dyDescent="0.3">
      <c r="A24" s="64">
        <v>16</v>
      </c>
      <c r="B24" s="63" t="s">
        <v>41</v>
      </c>
      <c r="C24" s="58" t="s">
        <v>12</v>
      </c>
      <c r="D24" s="24" t="s">
        <v>32</v>
      </c>
      <c r="E24" s="10">
        <f t="shared" si="60"/>
        <v>25739.749999999996</v>
      </c>
      <c r="F24" s="10">
        <v>20</v>
      </c>
      <c r="G24" s="56">
        <f t="shared" si="61"/>
        <v>5147.95</v>
      </c>
      <c r="H24" s="62">
        <v>30887.7</v>
      </c>
      <c r="I24" s="10">
        <f t="shared" si="62"/>
        <v>23831.666666666668</v>
      </c>
      <c r="J24" s="10">
        <v>20</v>
      </c>
      <c r="K24" s="10">
        <f t="shared" si="63"/>
        <v>4766.3333333333339</v>
      </c>
      <c r="L24" s="62">
        <v>28598</v>
      </c>
      <c r="M24" s="10">
        <f t="shared" si="64"/>
        <v>27717.933333333331</v>
      </c>
      <c r="N24" s="10">
        <v>20</v>
      </c>
      <c r="O24" s="10">
        <f t="shared" si="65"/>
        <v>5543.5866666666661</v>
      </c>
      <c r="P24" s="62">
        <v>33261.519999999997</v>
      </c>
      <c r="Q24" s="60">
        <f t="shared" si="66"/>
        <v>30915.74</v>
      </c>
      <c r="R24" s="17">
        <f t="shared" si="67"/>
        <v>16.307154346457779</v>
      </c>
      <c r="S24" s="21" t="s">
        <v>15</v>
      </c>
      <c r="T24" s="55">
        <v>1</v>
      </c>
      <c r="U24" s="23">
        <f t="shared" si="68"/>
        <v>25763.116666666669</v>
      </c>
      <c r="V24" s="10">
        <v>20</v>
      </c>
      <c r="W24" s="23">
        <f t="shared" si="69"/>
        <v>5152.623333333333</v>
      </c>
      <c r="X24" s="54">
        <f t="shared" si="70"/>
        <v>30915.74</v>
      </c>
      <c r="Y24" s="10" t="s">
        <v>8</v>
      </c>
      <c r="Z24" s="117">
        <v>30915.74</v>
      </c>
      <c r="AB24" s="37">
        <f t="shared" si="71"/>
        <v>25739.749999999996</v>
      </c>
      <c r="AC24" s="37">
        <f t="shared" si="72"/>
        <v>5147.95</v>
      </c>
      <c r="AD24" s="37">
        <f t="shared" si="73"/>
        <v>30887.7</v>
      </c>
      <c r="AE24" s="37">
        <f t="shared" si="74"/>
        <v>23831.666666666668</v>
      </c>
      <c r="AF24" s="37">
        <f t="shared" si="75"/>
        <v>4766.3333333333339</v>
      </c>
      <c r="AG24" s="37">
        <f t="shared" si="76"/>
        <v>28598</v>
      </c>
      <c r="AH24" s="37">
        <f t="shared" si="77"/>
        <v>27717.933333333331</v>
      </c>
      <c r="AI24" s="37">
        <f t="shared" si="78"/>
        <v>5543.5866666666661</v>
      </c>
      <c r="AJ24" s="37">
        <f t="shared" si="79"/>
        <v>33261.519999999997</v>
      </c>
    </row>
    <row r="25" spans="1:36" ht="46.5" customHeight="1" x14ac:dyDescent="0.3">
      <c r="A25" s="64">
        <v>17</v>
      </c>
      <c r="B25" s="63" t="s">
        <v>42</v>
      </c>
      <c r="C25" s="58" t="s">
        <v>12</v>
      </c>
      <c r="D25" s="24" t="s">
        <v>32</v>
      </c>
      <c r="E25" s="10">
        <f t="shared" si="60"/>
        <v>18029.125000000004</v>
      </c>
      <c r="F25" s="10">
        <v>20</v>
      </c>
      <c r="G25" s="56">
        <f t="shared" si="61"/>
        <v>3605.8250000000007</v>
      </c>
      <c r="H25" s="62">
        <v>21634.95</v>
      </c>
      <c r="I25" s="10">
        <f t="shared" si="62"/>
        <v>15677.5</v>
      </c>
      <c r="J25" s="10">
        <v>20</v>
      </c>
      <c r="K25" s="10">
        <f t="shared" si="63"/>
        <v>3135.5</v>
      </c>
      <c r="L25" s="62">
        <v>18813</v>
      </c>
      <c r="M25" s="10">
        <f t="shared" si="64"/>
        <v>18606.766666666666</v>
      </c>
      <c r="N25" s="10">
        <v>20</v>
      </c>
      <c r="O25" s="10">
        <f t="shared" si="65"/>
        <v>3721.3533333333335</v>
      </c>
      <c r="P25" s="62">
        <v>22328.12</v>
      </c>
      <c r="Q25" s="60">
        <f t="shared" si="66"/>
        <v>20925.36</v>
      </c>
      <c r="R25" s="17">
        <f t="shared" si="67"/>
        <v>18.684526657098814</v>
      </c>
      <c r="S25" s="21" t="s">
        <v>15</v>
      </c>
      <c r="T25" s="55">
        <v>1</v>
      </c>
      <c r="U25" s="23">
        <f t="shared" si="68"/>
        <v>17437.800000000003</v>
      </c>
      <c r="V25" s="10">
        <v>20</v>
      </c>
      <c r="W25" s="23">
        <f t="shared" si="69"/>
        <v>3487.5600000000009</v>
      </c>
      <c r="X25" s="54">
        <f t="shared" si="70"/>
        <v>20925.36</v>
      </c>
      <c r="Y25" s="10" t="s">
        <v>8</v>
      </c>
      <c r="Z25" s="117">
        <v>20925.36</v>
      </c>
      <c r="AB25" s="37">
        <f t="shared" si="71"/>
        <v>18029.125000000004</v>
      </c>
      <c r="AC25" s="37">
        <f t="shared" si="72"/>
        <v>3605.8250000000007</v>
      </c>
      <c r="AD25" s="37">
        <f t="shared" si="73"/>
        <v>21634.95</v>
      </c>
      <c r="AE25" s="37">
        <f t="shared" si="74"/>
        <v>15677.5</v>
      </c>
      <c r="AF25" s="37">
        <f t="shared" si="75"/>
        <v>3135.5</v>
      </c>
      <c r="AG25" s="37">
        <f t="shared" si="76"/>
        <v>18813</v>
      </c>
      <c r="AH25" s="37">
        <f t="shared" si="77"/>
        <v>18606.766666666666</v>
      </c>
      <c r="AI25" s="37">
        <f t="shared" si="78"/>
        <v>3721.3533333333335</v>
      </c>
      <c r="AJ25" s="37">
        <f t="shared" si="79"/>
        <v>22328.12</v>
      </c>
    </row>
    <row r="26" spans="1:36" ht="46.5" customHeight="1" x14ac:dyDescent="0.3">
      <c r="A26" s="64">
        <v>18</v>
      </c>
      <c r="B26" s="63" t="s">
        <v>49</v>
      </c>
      <c r="C26" s="58" t="s">
        <v>12</v>
      </c>
      <c r="D26" s="24" t="s">
        <v>32</v>
      </c>
      <c r="E26" s="10">
        <f t="shared" si="60"/>
        <v>22947.708333333332</v>
      </c>
      <c r="F26" s="10">
        <v>20</v>
      </c>
      <c r="G26" s="56">
        <f t="shared" si="61"/>
        <v>4589.5416666666661</v>
      </c>
      <c r="H26" s="62">
        <v>27537.25</v>
      </c>
      <c r="I26" s="10">
        <f t="shared" si="62"/>
        <v>20679.166666666664</v>
      </c>
      <c r="J26" s="10">
        <v>20</v>
      </c>
      <c r="K26" s="10">
        <f t="shared" si="63"/>
        <v>4135.8333333333321</v>
      </c>
      <c r="L26" s="62">
        <v>24815</v>
      </c>
      <c r="M26" s="10">
        <f t="shared" si="64"/>
        <v>23475.5</v>
      </c>
      <c r="N26" s="10">
        <v>20</v>
      </c>
      <c r="O26" s="10">
        <f t="shared" si="65"/>
        <v>4695.1000000000004</v>
      </c>
      <c r="P26" s="62">
        <v>28170.6</v>
      </c>
      <c r="Q26" s="60">
        <f t="shared" si="66"/>
        <v>26840.95</v>
      </c>
      <c r="R26" s="17">
        <f t="shared" si="67"/>
        <v>13.522466250251867</v>
      </c>
      <c r="S26" s="21" t="s">
        <v>15</v>
      </c>
      <c r="T26" s="55">
        <v>1</v>
      </c>
      <c r="U26" s="23">
        <f t="shared" si="68"/>
        <v>22367.458333333336</v>
      </c>
      <c r="V26" s="10">
        <v>20</v>
      </c>
      <c r="W26" s="23">
        <f t="shared" si="69"/>
        <v>4473.4916666666668</v>
      </c>
      <c r="X26" s="54">
        <f t="shared" si="70"/>
        <v>26840.95</v>
      </c>
      <c r="Y26" s="10" t="s">
        <v>8</v>
      </c>
      <c r="Z26" s="117">
        <v>24764.01</v>
      </c>
      <c r="AB26" s="37">
        <f t="shared" si="71"/>
        <v>22947.708333333332</v>
      </c>
      <c r="AC26" s="37">
        <f t="shared" si="72"/>
        <v>4589.5416666666661</v>
      </c>
      <c r="AD26" s="37">
        <f t="shared" si="73"/>
        <v>27537.25</v>
      </c>
      <c r="AE26" s="37">
        <f t="shared" si="74"/>
        <v>20679.166666666664</v>
      </c>
      <c r="AF26" s="37">
        <f t="shared" si="75"/>
        <v>4135.8333333333321</v>
      </c>
      <c r="AG26" s="37">
        <f t="shared" si="76"/>
        <v>24815</v>
      </c>
      <c r="AH26" s="37">
        <f t="shared" si="77"/>
        <v>23475.5</v>
      </c>
      <c r="AI26" s="37">
        <f t="shared" si="78"/>
        <v>4695.1000000000004</v>
      </c>
      <c r="AJ26" s="37">
        <f t="shared" si="79"/>
        <v>28170.6</v>
      </c>
    </row>
    <row r="27" spans="1:36" ht="46.5" customHeight="1" x14ac:dyDescent="0.3">
      <c r="A27" s="64">
        <v>19</v>
      </c>
      <c r="B27" s="63" t="s">
        <v>50</v>
      </c>
      <c r="C27" s="58" t="s">
        <v>12</v>
      </c>
      <c r="D27" s="24" t="s">
        <v>32</v>
      </c>
      <c r="E27" s="10">
        <f t="shared" si="60"/>
        <v>4120.8333333333339</v>
      </c>
      <c r="F27" s="10">
        <v>20</v>
      </c>
      <c r="G27" s="56">
        <f t="shared" si="61"/>
        <v>824.16666666666686</v>
      </c>
      <c r="H27" s="62">
        <v>4945</v>
      </c>
      <c r="I27" s="10">
        <f t="shared" si="62"/>
        <v>3583.3333333333335</v>
      </c>
      <c r="J27" s="10">
        <v>20</v>
      </c>
      <c r="K27" s="10">
        <f t="shared" si="63"/>
        <v>716.66666666666674</v>
      </c>
      <c r="L27" s="62">
        <v>4300</v>
      </c>
      <c r="M27" s="10">
        <f t="shared" si="64"/>
        <v>4276.666666666667</v>
      </c>
      <c r="N27" s="10">
        <v>20</v>
      </c>
      <c r="O27" s="10">
        <f t="shared" si="65"/>
        <v>855.33333333333348</v>
      </c>
      <c r="P27" s="62">
        <v>5132</v>
      </c>
      <c r="Q27" s="60">
        <f t="shared" si="66"/>
        <v>4792.33</v>
      </c>
      <c r="R27" s="17">
        <f t="shared" si="67"/>
        <v>19.348837209302317</v>
      </c>
      <c r="S27" s="21" t="s">
        <v>15</v>
      </c>
      <c r="T27" s="55">
        <v>1</v>
      </c>
      <c r="U27" s="23">
        <f t="shared" si="68"/>
        <v>3993.6083333333336</v>
      </c>
      <c r="V27" s="10">
        <v>20</v>
      </c>
      <c r="W27" s="23">
        <f t="shared" si="69"/>
        <v>798.72166666666669</v>
      </c>
      <c r="X27" s="54">
        <f t="shared" si="70"/>
        <v>4792.33</v>
      </c>
      <c r="Y27" s="10" t="s">
        <v>8</v>
      </c>
      <c r="Z27" s="117">
        <v>4379.26</v>
      </c>
      <c r="AB27" s="37">
        <f t="shared" si="71"/>
        <v>4120.8333333333339</v>
      </c>
      <c r="AC27" s="37">
        <f t="shared" si="72"/>
        <v>824.16666666666686</v>
      </c>
      <c r="AD27" s="37">
        <f t="shared" si="73"/>
        <v>4945</v>
      </c>
      <c r="AE27" s="37">
        <f t="shared" si="74"/>
        <v>3583.3333333333335</v>
      </c>
      <c r="AF27" s="37">
        <f t="shared" si="75"/>
        <v>716.66666666666674</v>
      </c>
      <c r="AG27" s="37">
        <f t="shared" si="76"/>
        <v>4300</v>
      </c>
      <c r="AH27" s="37">
        <f t="shared" si="77"/>
        <v>4276.666666666667</v>
      </c>
      <c r="AI27" s="37">
        <f t="shared" si="78"/>
        <v>855.33333333333348</v>
      </c>
      <c r="AJ27" s="37">
        <f t="shared" si="79"/>
        <v>5132</v>
      </c>
    </row>
    <row r="28" spans="1:36" ht="46.5" customHeight="1" x14ac:dyDescent="0.3">
      <c r="A28" s="64">
        <v>20</v>
      </c>
      <c r="B28" s="63" t="s">
        <v>51</v>
      </c>
      <c r="C28" s="58" t="s">
        <v>12</v>
      </c>
      <c r="D28" s="24" t="s">
        <v>32</v>
      </c>
      <c r="E28" s="10">
        <f t="shared" si="60"/>
        <v>2060.416666666667</v>
      </c>
      <c r="F28" s="10">
        <v>20</v>
      </c>
      <c r="G28" s="56">
        <f t="shared" si="61"/>
        <v>412.08333333333343</v>
      </c>
      <c r="H28" s="62">
        <v>2472.5</v>
      </c>
      <c r="I28" s="10">
        <f t="shared" si="62"/>
        <v>1791.6666666666667</v>
      </c>
      <c r="J28" s="10">
        <v>20</v>
      </c>
      <c r="K28" s="10">
        <f t="shared" si="63"/>
        <v>358.33333333333337</v>
      </c>
      <c r="L28" s="62">
        <v>2150</v>
      </c>
      <c r="M28" s="10">
        <f t="shared" si="64"/>
        <v>2138.3333333333335</v>
      </c>
      <c r="N28" s="10">
        <v>20</v>
      </c>
      <c r="O28" s="10">
        <f t="shared" si="65"/>
        <v>427.66666666666674</v>
      </c>
      <c r="P28" s="62">
        <v>2566</v>
      </c>
      <c r="Q28" s="60">
        <f t="shared" si="66"/>
        <v>2396.17</v>
      </c>
      <c r="R28" s="67">
        <f t="shared" si="67"/>
        <v>19.348837209302317</v>
      </c>
      <c r="S28" s="21" t="s">
        <v>15</v>
      </c>
      <c r="T28" s="55">
        <v>1</v>
      </c>
      <c r="U28" s="23">
        <f t="shared" si="68"/>
        <v>1996.8083333333332</v>
      </c>
      <c r="V28" s="10">
        <v>20</v>
      </c>
      <c r="W28" s="23">
        <f t="shared" si="69"/>
        <v>399.36166666666668</v>
      </c>
      <c r="X28" s="54">
        <f t="shared" si="70"/>
        <v>2396.17</v>
      </c>
      <c r="Y28" s="10" t="s">
        <v>8</v>
      </c>
      <c r="Z28" s="117">
        <v>2396.17</v>
      </c>
      <c r="AB28" s="37">
        <f t="shared" si="71"/>
        <v>2060.416666666667</v>
      </c>
      <c r="AC28" s="37">
        <f t="shared" si="72"/>
        <v>412.08333333333343</v>
      </c>
      <c r="AD28" s="37">
        <f t="shared" si="73"/>
        <v>2472.5</v>
      </c>
      <c r="AE28" s="37">
        <f t="shared" si="74"/>
        <v>1791.6666666666667</v>
      </c>
      <c r="AF28" s="37">
        <f t="shared" si="75"/>
        <v>358.33333333333337</v>
      </c>
      <c r="AG28" s="37">
        <f t="shared" si="76"/>
        <v>2150</v>
      </c>
      <c r="AH28" s="37">
        <f t="shared" si="77"/>
        <v>2138.3333333333335</v>
      </c>
      <c r="AI28" s="37">
        <f t="shared" si="78"/>
        <v>427.66666666666674</v>
      </c>
      <c r="AJ28" s="37">
        <f t="shared" si="79"/>
        <v>2566</v>
      </c>
    </row>
    <row r="29" spans="1:36" ht="46.5" customHeight="1" x14ac:dyDescent="0.3">
      <c r="A29" s="64">
        <v>21</v>
      </c>
      <c r="B29" s="63" t="s">
        <v>52</v>
      </c>
      <c r="C29" s="58" t="s">
        <v>12</v>
      </c>
      <c r="D29" s="24" t="s">
        <v>32</v>
      </c>
      <c r="E29" s="10">
        <f t="shared" si="60"/>
        <v>15812.5</v>
      </c>
      <c r="F29" s="10">
        <v>20</v>
      </c>
      <c r="G29" s="56">
        <f t="shared" si="61"/>
        <v>3162.5</v>
      </c>
      <c r="H29" s="62">
        <v>18975</v>
      </c>
      <c r="I29" s="10">
        <f t="shared" si="62"/>
        <v>13750</v>
      </c>
      <c r="J29" s="10">
        <v>20</v>
      </c>
      <c r="K29" s="10">
        <f t="shared" si="63"/>
        <v>2750</v>
      </c>
      <c r="L29" s="62">
        <v>16500</v>
      </c>
      <c r="M29" s="10">
        <f t="shared" si="64"/>
        <v>16383.333333333334</v>
      </c>
      <c r="N29" s="10">
        <v>20</v>
      </c>
      <c r="O29" s="10">
        <f t="shared" si="65"/>
        <v>3276.666666666667</v>
      </c>
      <c r="P29" s="62">
        <v>19660</v>
      </c>
      <c r="Q29" s="60">
        <f t="shared" si="66"/>
        <v>18378.330000000002</v>
      </c>
      <c r="R29" s="17">
        <f t="shared" si="67"/>
        <v>19.151515151515142</v>
      </c>
      <c r="S29" s="21" t="s">
        <v>15</v>
      </c>
      <c r="T29" s="55">
        <v>1</v>
      </c>
      <c r="U29" s="23">
        <f t="shared" si="68"/>
        <v>15315.275000000003</v>
      </c>
      <c r="V29" s="10">
        <v>20</v>
      </c>
      <c r="W29" s="23">
        <f t="shared" si="69"/>
        <v>3063.0550000000003</v>
      </c>
      <c r="X29" s="54">
        <f t="shared" si="70"/>
        <v>18378.330000000002</v>
      </c>
      <c r="Y29" s="10" t="s">
        <v>8</v>
      </c>
      <c r="Z29" s="117">
        <v>18378.330000000002</v>
      </c>
      <c r="AB29" s="37">
        <f t="shared" si="71"/>
        <v>15812.5</v>
      </c>
      <c r="AC29" s="37">
        <f t="shared" si="72"/>
        <v>3162.5</v>
      </c>
      <c r="AD29" s="37">
        <f t="shared" si="73"/>
        <v>18975</v>
      </c>
      <c r="AE29" s="37">
        <f t="shared" si="74"/>
        <v>13750</v>
      </c>
      <c r="AF29" s="37">
        <f t="shared" si="75"/>
        <v>2750</v>
      </c>
      <c r="AG29" s="37">
        <f t="shared" si="76"/>
        <v>16500</v>
      </c>
      <c r="AH29" s="37">
        <f t="shared" si="77"/>
        <v>16383.333333333334</v>
      </c>
      <c r="AI29" s="37">
        <f t="shared" si="78"/>
        <v>3276.666666666667</v>
      </c>
      <c r="AJ29" s="37">
        <f t="shared" si="79"/>
        <v>19660</v>
      </c>
    </row>
    <row r="30" spans="1:36" ht="46.5" customHeight="1" x14ac:dyDescent="0.3">
      <c r="A30" s="64">
        <v>22</v>
      </c>
      <c r="B30" s="63" t="s">
        <v>53</v>
      </c>
      <c r="C30" s="58" t="s">
        <v>12</v>
      </c>
      <c r="D30" s="24" t="s">
        <v>32</v>
      </c>
      <c r="E30" s="10">
        <f t="shared" ref="E30:E42" si="80">H30/(100+F30)*100</f>
        <v>17039.166666666668</v>
      </c>
      <c r="F30" s="10">
        <v>20</v>
      </c>
      <c r="G30" s="56">
        <f t="shared" ref="G30:G42" si="81">E30/100*F30</f>
        <v>3407.8333333333335</v>
      </c>
      <c r="H30" s="62">
        <v>20447</v>
      </c>
      <c r="I30" s="10">
        <f t="shared" ref="I30:I42" si="82">L30/(100+J30)*100</f>
        <v>14816.666666666666</v>
      </c>
      <c r="J30" s="10">
        <v>20</v>
      </c>
      <c r="K30" s="10">
        <f t="shared" ref="K30:K42" si="83">I30/100*J30</f>
        <v>2963.333333333333</v>
      </c>
      <c r="L30" s="62">
        <v>17780</v>
      </c>
      <c r="M30" s="10">
        <f t="shared" ref="M30:M42" si="84">P30/(100+N30)*100</f>
        <v>17093.5</v>
      </c>
      <c r="N30" s="10">
        <v>20</v>
      </c>
      <c r="O30" s="10">
        <f t="shared" ref="O30:O42" si="85">M30/100*N30</f>
        <v>3418.7</v>
      </c>
      <c r="P30" s="62">
        <v>20512.2</v>
      </c>
      <c r="Q30" s="60">
        <f t="shared" ref="Q30:Q42" si="86">ROUND((H30+L30+P30)/3,2)</f>
        <v>19579.73</v>
      </c>
      <c r="R30" s="17">
        <f t="shared" ref="R30:R42" si="87">MAX(H30,L30,P30)/MIN(H30,L30,P30)*100-100</f>
        <v>15.366704161979754</v>
      </c>
      <c r="S30" s="21" t="s">
        <v>15</v>
      </c>
      <c r="T30" s="55">
        <v>1</v>
      </c>
      <c r="U30" s="23">
        <f t="shared" ref="U30:U42" si="88">X30/(100+V30)*100</f>
        <v>16316.441666666666</v>
      </c>
      <c r="V30" s="10">
        <v>20</v>
      </c>
      <c r="W30" s="23">
        <f t="shared" ref="W30:W42" si="89">U30/100*V30</f>
        <v>3263.288333333333</v>
      </c>
      <c r="X30" s="54">
        <f t="shared" ref="X30:X42" si="90">ROUND(Q30*$T30,2)</f>
        <v>19579.73</v>
      </c>
      <c r="Y30" s="10" t="s">
        <v>8</v>
      </c>
      <c r="Z30" s="117">
        <v>19579.73</v>
      </c>
      <c r="AB30" s="37">
        <f t="shared" ref="AB30:AB42" si="91">E30*T30</f>
        <v>17039.166666666668</v>
      </c>
      <c r="AC30" s="37">
        <f t="shared" ref="AC30:AC42" si="92">AB30/100*F30</f>
        <v>3407.8333333333335</v>
      </c>
      <c r="AD30" s="37">
        <f t="shared" ref="AD30:AD42" si="93">H30*T30</f>
        <v>20447</v>
      </c>
      <c r="AE30" s="37">
        <f t="shared" ref="AE30:AE42" si="94">I30*T30</f>
        <v>14816.666666666666</v>
      </c>
      <c r="AF30" s="37">
        <f t="shared" ref="AF30:AF42" si="95">AE30/100*J30</f>
        <v>2963.333333333333</v>
      </c>
      <c r="AG30" s="37">
        <f t="shared" ref="AG30:AG42" si="96">L30*T30</f>
        <v>17780</v>
      </c>
      <c r="AH30" s="37">
        <f t="shared" ref="AH30:AH42" si="97">M30*T30</f>
        <v>17093.5</v>
      </c>
      <c r="AI30" s="37">
        <f t="shared" ref="AI30:AI42" si="98">AH30/100*N30</f>
        <v>3418.7</v>
      </c>
      <c r="AJ30" s="37">
        <f t="shared" ref="AJ30:AJ42" si="99">P30*T30</f>
        <v>20512.2</v>
      </c>
    </row>
    <row r="31" spans="1:36" ht="46.5" customHeight="1" x14ac:dyDescent="0.3">
      <c r="A31" s="64">
        <v>23</v>
      </c>
      <c r="B31" s="63" t="s">
        <v>54</v>
      </c>
      <c r="C31" s="58" t="s">
        <v>12</v>
      </c>
      <c r="D31" s="24" t="s">
        <v>32</v>
      </c>
      <c r="E31" s="10">
        <f t="shared" si="80"/>
        <v>2854.916666666667</v>
      </c>
      <c r="F31" s="10">
        <v>20</v>
      </c>
      <c r="G31" s="56">
        <f t="shared" si="81"/>
        <v>570.98333333333335</v>
      </c>
      <c r="H31" s="62">
        <v>3425.9</v>
      </c>
      <c r="I31" s="10">
        <f t="shared" si="82"/>
        <v>2555</v>
      </c>
      <c r="J31" s="10">
        <v>20</v>
      </c>
      <c r="K31" s="10">
        <f t="shared" si="83"/>
        <v>511</v>
      </c>
      <c r="L31" s="62">
        <v>3066</v>
      </c>
      <c r="M31" s="10">
        <f t="shared" si="84"/>
        <v>2926.5333333333333</v>
      </c>
      <c r="N31" s="10">
        <v>20</v>
      </c>
      <c r="O31" s="10">
        <f t="shared" si="85"/>
        <v>585.30666666666673</v>
      </c>
      <c r="P31" s="62">
        <v>3511.84</v>
      </c>
      <c r="Q31" s="60">
        <f t="shared" si="86"/>
        <v>3334.58</v>
      </c>
      <c r="R31" s="17">
        <f t="shared" si="87"/>
        <v>14.541422048271357</v>
      </c>
      <c r="S31" s="21" t="s">
        <v>15</v>
      </c>
      <c r="T31" s="55">
        <v>1</v>
      </c>
      <c r="U31" s="23">
        <f t="shared" si="88"/>
        <v>2778.8166666666666</v>
      </c>
      <c r="V31" s="10">
        <v>20</v>
      </c>
      <c r="W31" s="23">
        <f t="shared" si="89"/>
        <v>555.76333333333332</v>
      </c>
      <c r="X31" s="54">
        <f t="shared" si="90"/>
        <v>3334.58</v>
      </c>
      <c r="Y31" s="10" t="s">
        <v>8</v>
      </c>
      <c r="Z31" s="117">
        <v>3334.58</v>
      </c>
      <c r="AB31" s="37">
        <f t="shared" si="91"/>
        <v>2854.916666666667</v>
      </c>
      <c r="AC31" s="37">
        <f t="shared" si="92"/>
        <v>570.98333333333335</v>
      </c>
      <c r="AD31" s="37">
        <f t="shared" si="93"/>
        <v>3425.9</v>
      </c>
      <c r="AE31" s="37">
        <f t="shared" si="94"/>
        <v>2555</v>
      </c>
      <c r="AF31" s="37">
        <f t="shared" si="95"/>
        <v>511</v>
      </c>
      <c r="AG31" s="37">
        <f t="shared" si="96"/>
        <v>3066</v>
      </c>
      <c r="AH31" s="37">
        <f t="shared" si="97"/>
        <v>2926.5333333333333</v>
      </c>
      <c r="AI31" s="37">
        <f t="shared" si="98"/>
        <v>585.30666666666673</v>
      </c>
      <c r="AJ31" s="37">
        <f t="shared" si="99"/>
        <v>3511.84</v>
      </c>
    </row>
    <row r="32" spans="1:36" ht="46.5" customHeight="1" x14ac:dyDescent="0.3">
      <c r="A32" s="64">
        <v>24</v>
      </c>
      <c r="B32" s="63" t="s">
        <v>55</v>
      </c>
      <c r="C32" s="58" t="s">
        <v>12</v>
      </c>
      <c r="D32" s="24" t="s">
        <v>32</v>
      </c>
      <c r="E32" s="10">
        <f t="shared" si="80"/>
        <v>6516.666666666667</v>
      </c>
      <c r="F32" s="10">
        <v>20</v>
      </c>
      <c r="G32" s="56">
        <f t="shared" si="81"/>
        <v>1303.3333333333335</v>
      </c>
      <c r="H32" s="62">
        <v>7820</v>
      </c>
      <c r="I32" s="10">
        <f t="shared" si="82"/>
        <v>5666.6666666666661</v>
      </c>
      <c r="J32" s="10">
        <v>20</v>
      </c>
      <c r="K32" s="10">
        <f t="shared" si="83"/>
        <v>1133.333333333333</v>
      </c>
      <c r="L32" s="62">
        <v>6800</v>
      </c>
      <c r="M32" s="10">
        <f t="shared" si="84"/>
        <v>6776.666666666667</v>
      </c>
      <c r="N32" s="10">
        <v>20</v>
      </c>
      <c r="O32" s="10">
        <f t="shared" si="85"/>
        <v>1355.3333333333333</v>
      </c>
      <c r="P32" s="62">
        <v>8132</v>
      </c>
      <c r="Q32" s="60">
        <f t="shared" si="86"/>
        <v>7584</v>
      </c>
      <c r="R32" s="67">
        <f t="shared" si="87"/>
        <v>19.588235294117638</v>
      </c>
      <c r="S32" s="21" t="s">
        <v>15</v>
      </c>
      <c r="T32" s="55">
        <v>1</v>
      </c>
      <c r="U32" s="23">
        <f t="shared" si="88"/>
        <v>6320</v>
      </c>
      <c r="V32" s="10">
        <v>20</v>
      </c>
      <c r="W32" s="23">
        <f t="shared" si="89"/>
        <v>1264</v>
      </c>
      <c r="X32" s="54">
        <f t="shared" si="90"/>
        <v>7584</v>
      </c>
      <c r="Y32" s="10" t="s">
        <v>8</v>
      </c>
      <c r="Z32" s="117">
        <v>7584</v>
      </c>
      <c r="AB32" s="37">
        <f t="shared" si="91"/>
        <v>6516.666666666667</v>
      </c>
      <c r="AC32" s="37">
        <f t="shared" si="92"/>
        <v>1303.3333333333335</v>
      </c>
      <c r="AD32" s="37">
        <f t="shared" si="93"/>
        <v>7820</v>
      </c>
      <c r="AE32" s="37">
        <f t="shared" si="94"/>
        <v>5666.6666666666661</v>
      </c>
      <c r="AF32" s="37">
        <f t="shared" si="95"/>
        <v>1133.333333333333</v>
      </c>
      <c r="AG32" s="37">
        <f t="shared" si="96"/>
        <v>6800</v>
      </c>
      <c r="AH32" s="37">
        <f t="shared" si="97"/>
        <v>6776.666666666667</v>
      </c>
      <c r="AI32" s="37">
        <f t="shared" si="98"/>
        <v>1355.3333333333333</v>
      </c>
      <c r="AJ32" s="37">
        <f t="shared" si="99"/>
        <v>8132</v>
      </c>
    </row>
    <row r="33" spans="1:36" ht="46.5" customHeight="1" x14ac:dyDescent="0.3">
      <c r="A33" s="64">
        <v>25</v>
      </c>
      <c r="B33" s="63" t="s">
        <v>56</v>
      </c>
      <c r="C33" s="58" t="s">
        <v>12</v>
      </c>
      <c r="D33" s="24" t="s">
        <v>32</v>
      </c>
      <c r="E33" s="10">
        <f t="shared" si="80"/>
        <v>25223.333333333332</v>
      </c>
      <c r="F33" s="10">
        <v>20</v>
      </c>
      <c r="G33" s="56">
        <f t="shared" si="81"/>
        <v>5044.6666666666661</v>
      </c>
      <c r="H33" s="62">
        <v>30268</v>
      </c>
      <c r="I33" s="10">
        <f t="shared" si="82"/>
        <v>21933.333333333336</v>
      </c>
      <c r="J33" s="10">
        <v>20</v>
      </c>
      <c r="K33" s="10">
        <f t="shared" si="83"/>
        <v>4386.6666666666679</v>
      </c>
      <c r="L33" s="62">
        <v>26320</v>
      </c>
      <c r="M33" s="10">
        <f t="shared" si="84"/>
        <v>25447.333333333332</v>
      </c>
      <c r="N33" s="10">
        <v>20</v>
      </c>
      <c r="O33" s="10">
        <f t="shared" si="85"/>
        <v>5089.4666666666662</v>
      </c>
      <c r="P33" s="62">
        <v>30536.799999999999</v>
      </c>
      <c r="Q33" s="60">
        <f t="shared" si="86"/>
        <v>29041.599999999999</v>
      </c>
      <c r="R33" s="17">
        <f t="shared" si="87"/>
        <v>16.021276595744681</v>
      </c>
      <c r="S33" s="21" t="s">
        <v>15</v>
      </c>
      <c r="T33" s="55">
        <v>1</v>
      </c>
      <c r="U33" s="23">
        <f t="shared" si="88"/>
        <v>24201.333333333332</v>
      </c>
      <c r="V33" s="10">
        <v>20</v>
      </c>
      <c r="W33" s="23">
        <f t="shared" si="89"/>
        <v>4840.2666666666664</v>
      </c>
      <c r="X33" s="54">
        <f t="shared" si="90"/>
        <v>29041.599999999999</v>
      </c>
      <c r="Y33" s="10" t="s">
        <v>8</v>
      </c>
      <c r="Z33" s="117">
        <v>29041.599999999999</v>
      </c>
      <c r="AB33" s="37">
        <f t="shared" si="91"/>
        <v>25223.333333333332</v>
      </c>
      <c r="AC33" s="37">
        <f t="shared" si="92"/>
        <v>5044.6666666666661</v>
      </c>
      <c r="AD33" s="37">
        <f t="shared" si="93"/>
        <v>30268</v>
      </c>
      <c r="AE33" s="37">
        <f t="shared" si="94"/>
        <v>21933.333333333336</v>
      </c>
      <c r="AF33" s="37">
        <f t="shared" si="95"/>
        <v>4386.6666666666679</v>
      </c>
      <c r="AG33" s="37">
        <f t="shared" si="96"/>
        <v>26320</v>
      </c>
      <c r="AH33" s="37">
        <f t="shared" si="97"/>
        <v>25447.333333333332</v>
      </c>
      <c r="AI33" s="37">
        <f t="shared" si="98"/>
        <v>5089.4666666666662</v>
      </c>
      <c r="AJ33" s="37">
        <f t="shared" si="99"/>
        <v>30536.799999999999</v>
      </c>
    </row>
    <row r="34" spans="1:36" ht="46.5" customHeight="1" x14ac:dyDescent="0.3">
      <c r="A34" s="64">
        <v>26</v>
      </c>
      <c r="B34" s="63" t="s">
        <v>57</v>
      </c>
      <c r="C34" s="58" t="s">
        <v>12</v>
      </c>
      <c r="D34" s="24" t="s">
        <v>32</v>
      </c>
      <c r="E34" s="10">
        <f t="shared" ref="E34:E38" si="100">H34/(100+F34)*100</f>
        <v>22013.333333333332</v>
      </c>
      <c r="F34" s="10">
        <v>20</v>
      </c>
      <c r="G34" s="56">
        <f t="shared" ref="G34:G38" si="101">E34/100*F34</f>
        <v>4402.6666666666661</v>
      </c>
      <c r="H34" s="62">
        <v>26416</v>
      </c>
      <c r="I34" s="10">
        <f t="shared" ref="I34:I38" si="102">L34/(100+J34)*100</f>
        <v>19866.666666666664</v>
      </c>
      <c r="J34" s="10">
        <v>20</v>
      </c>
      <c r="K34" s="10">
        <f t="shared" ref="K34:K38" si="103">I34/100*J34</f>
        <v>3973.3333333333326</v>
      </c>
      <c r="L34" s="62">
        <v>23840</v>
      </c>
      <c r="M34" s="10">
        <f t="shared" ref="M34:M38" si="104">P34/(100+N34)*100</f>
        <v>23422.166666666668</v>
      </c>
      <c r="N34" s="10">
        <v>20</v>
      </c>
      <c r="O34" s="10">
        <f t="shared" ref="O34:O38" si="105">M34/100*N34</f>
        <v>4684.4333333333343</v>
      </c>
      <c r="P34" s="62">
        <v>28106.6</v>
      </c>
      <c r="Q34" s="60">
        <f t="shared" ref="Q34:Q38" si="106">ROUND((H34+L34+P34)/3,2)</f>
        <v>26120.87</v>
      </c>
      <c r="R34" s="67">
        <f t="shared" ref="R34:R38" si="107">MAX(H34,L34,P34)/MIN(H34,L34,P34)*100-100</f>
        <v>17.896812080536904</v>
      </c>
      <c r="S34" s="21" t="s">
        <v>15</v>
      </c>
      <c r="T34" s="55">
        <v>1</v>
      </c>
      <c r="U34" s="23">
        <f t="shared" ref="U34:U38" si="108">X34/(100+V34)*100</f>
        <v>21767.391666666666</v>
      </c>
      <c r="V34" s="10">
        <v>20</v>
      </c>
      <c r="W34" s="23">
        <f t="shared" ref="W34:W38" si="109">U34/100*V34</f>
        <v>4353.4783333333335</v>
      </c>
      <c r="X34" s="54">
        <f t="shared" ref="X34:X38" si="110">ROUND(Q34*$T34,2)</f>
        <v>26120.87</v>
      </c>
      <c r="Y34" s="10" t="s">
        <v>8</v>
      </c>
      <c r="Z34" s="117">
        <v>26120.87</v>
      </c>
      <c r="AB34" s="37">
        <f t="shared" ref="AB34:AB38" si="111">E34*T34</f>
        <v>22013.333333333332</v>
      </c>
      <c r="AC34" s="37">
        <f t="shared" ref="AC34:AC38" si="112">AB34/100*F34</f>
        <v>4402.6666666666661</v>
      </c>
      <c r="AD34" s="37">
        <f t="shared" ref="AD34:AD38" si="113">H34*T34</f>
        <v>26416</v>
      </c>
      <c r="AE34" s="37">
        <f t="shared" ref="AE34:AE38" si="114">I34*T34</f>
        <v>19866.666666666664</v>
      </c>
      <c r="AF34" s="37">
        <f t="shared" ref="AF34:AF38" si="115">AE34/100*J34</f>
        <v>3973.3333333333326</v>
      </c>
      <c r="AG34" s="37">
        <f t="shared" ref="AG34:AG38" si="116">L34*T34</f>
        <v>23840</v>
      </c>
      <c r="AH34" s="37">
        <f t="shared" ref="AH34:AH38" si="117">M34*T34</f>
        <v>23422.166666666668</v>
      </c>
      <c r="AI34" s="37">
        <f t="shared" ref="AI34:AI38" si="118">AH34/100*N34</f>
        <v>4684.4333333333343</v>
      </c>
      <c r="AJ34" s="37">
        <f t="shared" ref="AJ34:AJ38" si="119">P34*T34</f>
        <v>28106.6</v>
      </c>
    </row>
    <row r="35" spans="1:36" ht="46.5" customHeight="1" x14ac:dyDescent="0.3">
      <c r="A35" s="64">
        <v>27</v>
      </c>
      <c r="B35" s="63" t="s">
        <v>58</v>
      </c>
      <c r="C35" s="58" t="s">
        <v>12</v>
      </c>
      <c r="D35" s="24" t="s">
        <v>32</v>
      </c>
      <c r="E35" s="10">
        <f t="shared" si="100"/>
        <v>16895.833333333336</v>
      </c>
      <c r="F35" s="10">
        <v>20</v>
      </c>
      <c r="G35" s="56">
        <f t="shared" si="101"/>
        <v>3379.1666666666674</v>
      </c>
      <c r="H35" s="62">
        <v>20275</v>
      </c>
      <c r="I35" s="10">
        <f t="shared" si="102"/>
        <v>15416.666666666666</v>
      </c>
      <c r="J35" s="10">
        <v>20</v>
      </c>
      <c r="K35" s="10">
        <f t="shared" si="103"/>
        <v>3083.333333333333</v>
      </c>
      <c r="L35" s="62">
        <v>18500</v>
      </c>
      <c r="M35" s="10">
        <f t="shared" si="104"/>
        <v>17700</v>
      </c>
      <c r="N35" s="10">
        <v>20</v>
      </c>
      <c r="O35" s="10">
        <f t="shared" si="105"/>
        <v>3540</v>
      </c>
      <c r="P35" s="62">
        <v>21240</v>
      </c>
      <c r="Q35" s="60">
        <f t="shared" si="106"/>
        <v>20005</v>
      </c>
      <c r="R35" s="17">
        <f t="shared" si="107"/>
        <v>14.810810810810821</v>
      </c>
      <c r="S35" s="21" t="s">
        <v>15</v>
      </c>
      <c r="T35" s="55">
        <v>1</v>
      </c>
      <c r="U35" s="23">
        <f t="shared" si="108"/>
        <v>16670.833333333336</v>
      </c>
      <c r="V35" s="10">
        <v>20</v>
      </c>
      <c r="W35" s="23">
        <f t="shared" si="109"/>
        <v>3334.1666666666674</v>
      </c>
      <c r="X35" s="54">
        <f t="shared" si="110"/>
        <v>20005</v>
      </c>
      <c r="Y35" s="10" t="s">
        <v>8</v>
      </c>
      <c r="Z35" s="117">
        <v>20005</v>
      </c>
      <c r="AB35" s="37">
        <f t="shared" si="111"/>
        <v>16895.833333333336</v>
      </c>
      <c r="AC35" s="37">
        <f t="shared" si="112"/>
        <v>3379.1666666666674</v>
      </c>
      <c r="AD35" s="37">
        <f t="shared" si="113"/>
        <v>20275</v>
      </c>
      <c r="AE35" s="37">
        <f t="shared" si="114"/>
        <v>15416.666666666666</v>
      </c>
      <c r="AF35" s="37">
        <f t="shared" si="115"/>
        <v>3083.333333333333</v>
      </c>
      <c r="AG35" s="37">
        <f t="shared" si="116"/>
        <v>18500</v>
      </c>
      <c r="AH35" s="37">
        <f t="shared" si="117"/>
        <v>17700</v>
      </c>
      <c r="AI35" s="37">
        <f t="shared" si="118"/>
        <v>3540</v>
      </c>
      <c r="AJ35" s="37">
        <f t="shared" si="119"/>
        <v>21240</v>
      </c>
    </row>
    <row r="36" spans="1:36" ht="46.5" customHeight="1" x14ac:dyDescent="0.3">
      <c r="A36" s="64">
        <v>28</v>
      </c>
      <c r="B36" s="63" t="s">
        <v>59</v>
      </c>
      <c r="C36" s="58" t="s">
        <v>12</v>
      </c>
      <c r="D36" s="24" t="s">
        <v>32</v>
      </c>
      <c r="E36" s="10">
        <f t="shared" si="100"/>
        <v>44285.416666666672</v>
      </c>
      <c r="F36" s="10">
        <v>20</v>
      </c>
      <c r="G36" s="56">
        <f t="shared" si="101"/>
        <v>8857.0833333333358</v>
      </c>
      <c r="H36" s="62">
        <v>53142.5</v>
      </c>
      <c r="I36" s="10">
        <f t="shared" si="102"/>
        <v>39958.333333333328</v>
      </c>
      <c r="J36" s="10">
        <v>20</v>
      </c>
      <c r="K36" s="10">
        <f t="shared" si="103"/>
        <v>7991.6666666666652</v>
      </c>
      <c r="L36" s="62">
        <v>47950</v>
      </c>
      <c r="M36" s="10">
        <f t="shared" si="104"/>
        <v>45048.333333333336</v>
      </c>
      <c r="N36" s="10">
        <v>20</v>
      </c>
      <c r="O36" s="10">
        <f t="shared" si="105"/>
        <v>9009.6666666666679</v>
      </c>
      <c r="P36" s="62">
        <v>54058</v>
      </c>
      <c r="Q36" s="60">
        <f t="shared" si="106"/>
        <v>51716.83</v>
      </c>
      <c r="R36" s="17">
        <f t="shared" si="107"/>
        <v>12.73826903023982</v>
      </c>
      <c r="S36" s="21" t="s">
        <v>15</v>
      </c>
      <c r="T36" s="55">
        <v>1</v>
      </c>
      <c r="U36" s="23">
        <f t="shared" si="108"/>
        <v>43097.358333333337</v>
      </c>
      <c r="V36" s="10">
        <v>20</v>
      </c>
      <c r="W36" s="23">
        <f t="shared" si="109"/>
        <v>8619.4716666666664</v>
      </c>
      <c r="X36" s="54">
        <f t="shared" si="110"/>
        <v>51716.83</v>
      </c>
      <c r="Y36" s="10" t="s">
        <v>8</v>
      </c>
      <c r="Z36" s="117">
        <v>51716.83</v>
      </c>
      <c r="AB36" s="37">
        <f t="shared" si="111"/>
        <v>44285.416666666672</v>
      </c>
      <c r="AC36" s="37">
        <f t="shared" si="112"/>
        <v>8857.0833333333358</v>
      </c>
      <c r="AD36" s="37">
        <f t="shared" si="113"/>
        <v>53142.5</v>
      </c>
      <c r="AE36" s="37">
        <f t="shared" si="114"/>
        <v>39958.333333333328</v>
      </c>
      <c r="AF36" s="37">
        <f t="shared" si="115"/>
        <v>7991.6666666666652</v>
      </c>
      <c r="AG36" s="37">
        <f t="shared" si="116"/>
        <v>47950</v>
      </c>
      <c r="AH36" s="37">
        <f t="shared" si="117"/>
        <v>45048.333333333336</v>
      </c>
      <c r="AI36" s="37">
        <f t="shared" si="118"/>
        <v>9009.6666666666679</v>
      </c>
      <c r="AJ36" s="37">
        <f t="shared" si="119"/>
        <v>54058</v>
      </c>
    </row>
    <row r="37" spans="1:36" ht="46.5" customHeight="1" x14ac:dyDescent="0.3">
      <c r="A37" s="64">
        <v>29</v>
      </c>
      <c r="B37" s="63" t="s">
        <v>57</v>
      </c>
      <c r="C37" s="58" t="s">
        <v>12</v>
      </c>
      <c r="D37" s="24" t="s">
        <v>32</v>
      </c>
      <c r="E37" s="10">
        <f t="shared" si="100"/>
        <v>39225.416666666664</v>
      </c>
      <c r="F37" s="10">
        <v>20</v>
      </c>
      <c r="G37" s="56">
        <f t="shared" si="101"/>
        <v>7845.083333333333</v>
      </c>
      <c r="H37" s="62">
        <v>47070.5</v>
      </c>
      <c r="I37" s="10">
        <f t="shared" si="102"/>
        <v>35558.333333333328</v>
      </c>
      <c r="J37" s="10">
        <v>20</v>
      </c>
      <c r="K37" s="10">
        <f t="shared" si="103"/>
        <v>7111.6666666666652</v>
      </c>
      <c r="L37" s="62">
        <v>42670</v>
      </c>
      <c r="M37" s="10">
        <f t="shared" si="104"/>
        <v>42032.333333333336</v>
      </c>
      <c r="N37" s="10">
        <v>20</v>
      </c>
      <c r="O37" s="10">
        <f t="shared" si="105"/>
        <v>8406.4666666666672</v>
      </c>
      <c r="P37" s="62">
        <v>50438.8</v>
      </c>
      <c r="Q37" s="60">
        <f t="shared" si="106"/>
        <v>46726.43</v>
      </c>
      <c r="R37" s="67">
        <f t="shared" si="107"/>
        <v>18.206702601359282</v>
      </c>
      <c r="S37" s="21" t="s">
        <v>15</v>
      </c>
      <c r="T37" s="55">
        <v>1</v>
      </c>
      <c r="U37" s="23">
        <f t="shared" si="108"/>
        <v>38938.691666666666</v>
      </c>
      <c r="V37" s="10">
        <v>20</v>
      </c>
      <c r="W37" s="23">
        <f t="shared" si="109"/>
        <v>7787.7383333333328</v>
      </c>
      <c r="X37" s="54">
        <f t="shared" si="110"/>
        <v>46726.43</v>
      </c>
      <c r="Y37" s="10" t="s">
        <v>8</v>
      </c>
      <c r="Z37" s="117">
        <v>42293.39</v>
      </c>
      <c r="AB37" s="37">
        <f t="shared" si="111"/>
        <v>39225.416666666664</v>
      </c>
      <c r="AC37" s="37">
        <f t="shared" si="112"/>
        <v>7845.083333333333</v>
      </c>
      <c r="AD37" s="37">
        <f t="shared" si="113"/>
        <v>47070.5</v>
      </c>
      <c r="AE37" s="37">
        <f t="shared" si="114"/>
        <v>35558.333333333328</v>
      </c>
      <c r="AF37" s="37">
        <f t="shared" si="115"/>
        <v>7111.6666666666652</v>
      </c>
      <c r="AG37" s="37">
        <f t="shared" si="116"/>
        <v>42670</v>
      </c>
      <c r="AH37" s="37">
        <f t="shared" si="117"/>
        <v>42032.333333333336</v>
      </c>
      <c r="AI37" s="37">
        <f t="shared" si="118"/>
        <v>8406.4666666666672</v>
      </c>
      <c r="AJ37" s="37">
        <f t="shared" si="119"/>
        <v>50438.8</v>
      </c>
    </row>
    <row r="38" spans="1:36" ht="46.5" customHeight="1" x14ac:dyDescent="0.3">
      <c r="A38" s="64">
        <v>30</v>
      </c>
      <c r="B38" s="63" t="s">
        <v>58</v>
      </c>
      <c r="C38" s="58" t="s">
        <v>12</v>
      </c>
      <c r="D38" s="24" t="s">
        <v>32</v>
      </c>
      <c r="E38" s="10">
        <f t="shared" si="100"/>
        <v>32334.166666666664</v>
      </c>
      <c r="F38" s="10">
        <v>20</v>
      </c>
      <c r="G38" s="56">
        <f t="shared" si="101"/>
        <v>6466.833333333333</v>
      </c>
      <c r="H38" s="62">
        <v>38801</v>
      </c>
      <c r="I38" s="10">
        <f t="shared" si="102"/>
        <v>28116.666666666668</v>
      </c>
      <c r="J38" s="10">
        <v>20</v>
      </c>
      <c r="K38" s="10">
        <f t="shared" si="103"/>
        <v>5623.3333333333339</v>
      </c>
      <c r="L38" s="62">
        <v>33740</v>
      </c>
      <c r="M38" s="10">
        <f t="shared" si="104"/>
        <v>32781.333333333336</v>
      </c>
      <c r="N38" s="10">
        <v>20</v>
      </c>
      <c r="O38" s="10">
        <f t="shared" si="105"/>
        <v>6556.2666666666664</v>
      </c>
      <c r="P38" s="62">
        <v>39337.599999999999</v>
      </c>
      <c r="Q38" s="60">
        <f t="shared" si="106"/>
        <v>37292.870000000003</v>
      </c>
      <c r="R38" s="17">
        <f t="shared" si="107"/>
        <v>16.590397154712505</v>
      </c>
      <c r="S38" s="21" t="s">
        <v>15</v>
      </c>
      <c r="T38" s="55">
        <v>1</v>
      </c>
      <c r="U38" s="23">
        <f t="shared" si="108"/>
        <v>31077.39166666667</v>
      </c>
      <c r="V38" s="10">
        <v>20</v>
      </c>
      <c r="W38" s="23">
        <f t="shared" si="109"/>
        <v>6215.4783333333344</v>
      </c>
      <c r="X38" s="54">
        <f t="shared" si="110"/>
        <v>37292.870000000003</v>
      </c>
      <c r="Y38" s="10" t="s">
        <v>8</v>
      </c>
      <c r="Z38" s="117">
        <v>34765.31</v>
      </c>
      <c r="AB38" s="37">
        <f t="shared" si="111"/>
        <v>32334.166666666664</v>
      </c>
      <c r="AC38" s="37">
        <f t="shared" si="112"/>
        <v>6466.833333333333</v>
      </c>
      <c r="AD38" s="37">
        <f t="shared" si="113"/>
        <v>38801</v>
      </c>
      <c r="AE38" s="37">
        <f t="shared" si="114"/>
        <v>28116.666666666668</v>
      </c>
      <c r="AF38" s="37">
        <f t="shared" si="115"/>
        <v>5623.3333333333339</v>
      </c>
      <c r="AG38" s="37">
        <f t="shared" si="116"/>
        <v>33740</v>
      </c>
      <c r="AH38" s="37">
        <f t="shared" si="117"/>
        <v>32781.333333333336</v>
      </c>
      <c r="AI38" s="37">
        <f t="shared" si="118"/>
        <v>6556.2666666666664</v>
      </c>
      <c r="AJ38" s="37">
        <f t="shared" si="119"/>
        <v>39337.599999999999</v>
      </c>
    </row>
    <row r="39" spans="1:36" ht="46.5" customHeight="1" x14ac:dyDescent="0.3">
      <c r="A39" s="64">
        <v>31</v>
      </c>
      <c r="B39" s="63" t="s">
        <v>60</v>
      </c>
      <c r="C39" s="58" t="s">
        <v>12</v>
      </c>
      <c r="D39" s="24" t="s">
        <v>32</v>
      </c>
      <c r="E39" s="10">
        <f t="shared" si="80"/>
        <v>8174.5833333333339</v>
      </c>
      <c r="F39" s="10">
        <v>20</v>
      </c>
      <c r="G39" s="56">
        <f t="shared" si="81"/>
        <v>1634.9166666666667</v>
      </c>
      <c r="H39" s="62">
        <v>9809.5</v>
      </c>
      <c r="I39" s="10">
        <f t="shared" si="82"/>
        <v>7108.333333333333</v>
      </c>
      <c r="J39" s="10">
        <v>20</v>
      </c>
      <c r="K39" s="10">
        <f t="shared" si="83"/>
        <v>1421.6666666666665</v>
      </c>
      <c r="L39" s="62">
        <v>8530</v>
      </c>
      <c r="M39" s="10">
        <f t="shared" si="84"/>
        <v>7981</v>
      </c>
      <c r="N39" s="10">
        <v>20</v>
      </c>
      <c r="O39" s="10">
        <f t="shared" si="85"/>
        <v>1596.2</v>
      </c>
      <c r="P39" s="62">
        <v>9577.2000000000007</v>
      </c>
      <c r="Q39" s="60">
        <f t="shared" si="86"/>
        <v>9305.57</v>
      </c>
      <c r="R39" s="17">
        <f t="shared" si="87"/>
        <v>14.999999999999986</v>
      </c>
      <c r="S39" s="21" t="s">
        <v>15</v>
      </c>
      <c r="T39" s="55">
        <v>1</v>
      </c>
      <c r="U39" s="23">
        <f t="shared" si="88"/>
        <v>7754.6416666666655</v>
      </c>
      <c r="V39" s="10">
        <v>20</v>
      </c>
      <c r="W39" s="23">
        <f t="shared" si="89"/>
        <v>1550.9283333333333</v>
      </c>
      <c r="X39" s="54">
        <f t="shared" si="90"/>
        <v>9305.57</v>
      </c>
      <c r="Y39" s="10" t="s">
        <v>8</v>
      </c>
      <c r="Z39" s="117">
        <v>9305.57</v>
      </c>
      <c r="AB39" s="37">
        <f t="shared" si="91"/>
        <v>8174.5833333333339</v>
      </c>
      <c r="AC39" s="37">
        <f t="shared" si="92"/>
        <v>1634.9166666666667</v>
      </c>
      <c r="AD39" s="37">
        <f t="shared" si="93"/>
        <v>9809.5</v>
      </c>
      <c r="AE39" s="37">
        <f t="shared" si="94"/>
        <v>7108.333333333333</v>
      </c>
      <c r="AF39" s="37">
        <f t="shared" si="95"/>
        <v>1421.6666666666665</v>
      </c>
      <c r="AG39" s="37">
        <f t="shared" si="96"/>
        <v>8530</v>
      </c>
      <c r="AH39" s="37">
        <f t="shared" si="97"/>
        <v>7981</v>
      </c>
      <c r="AI39" s="37">
        <f t="shared" si="98"/>
        <v>1596.2</v>
      </c>
      <c r="AJ39" s="37">
        <f t="shared" si="99"/>
        <v>9577.2000000000007</v>
      </c>
    </row>
    <row r="40" spans="1:36" ht="46.5" customHeight="1" x14ac:dyDescent="0.3">
      <c r="A40" s="64">
        <v>32</v>
      </c>
      <c r="B40" s="63" t="s">
        <v>61</v>
      </c>
      <c r="C40" s="58" t="s">
        <v>12</v>
      </c>
      <c r="D40" s="24" t="s">
        <v>32</v>
      </c>
      <c r="E40" s="10">
        <f t="shared" si="80"/>
        <v>8941.25</v>
      </c>
      <c r="F40" s="10">
        <v>20</v>
      </c>
      <c r="G40" s="56">
        <f t="shared" si="81"/>
        <v>1788.25</v>
      </c>
      <c r="H40" s="62">
        <v>10729.5</v>
      </c>
      <c r="I40" s="10">
        <f t="shared" si="82"/>
        <v>7775</v>
      </c>
      <c r="J40" s="10">
        <v>20</v>
      </c>
      <c r="K40" s="10">
        <f t="shared" si="83"/>
        <v>1555</v>
      </c>
      <c r="L40" s="62">
        <v>9330</v>
      </c>
      <c r="M40" s="10">
        <f t="shared" si="84"/>
        <v>9224.3333333333339</v>
      </c>
      <c r="N40" s="10">
        <v>20</v>
      </c>
      <c r="O40" s="10">
        <f t="shared" si="85"/>
        <v>1844.8666666666668</v>
      </c>
      <c r="P40" s="66">
        <v>11069.2</v>
      </c>
      <c r="Q40" s="60">
        <f t="shared" si="86"/>
        <v>10376.23</v>
      </c>
      <c r="R40" s="67">
        <f t="shared" si="87"/>
        <v>18.64094319399787</v>
      </c>
      <c r="S40" s="21" t="s">
        <v>15</v>
      </c>
      <c r="T40" s="55">
        <v>1</v>
      </c>
      <c r="U40" s="23">
        <f t="shared" si="88"/>
        <v>8646.8583333333336</v>
      </c>
      <c r="V40" s="10">
        <v>20</v>
      </c>
      <c r="W40" s="23">
        <f t="shared" si="89"/>
        <v>1729.3716666666669</v>
      </c>
      <c r="X40" s="54">
        <f t="shared" si="90"/>
        <v>10376.23</v>
      </c>
      <c r="Y40" s="10" t="s">
        <v>8</v>
      </c>
      <c r="Z40" s="117">
        <v>10376.23</v>
      </c>
      <c r="AB40" s="37">
        <f t="shared" si="91"/>
        <v>8941.25</v>
      </c>
      <c r="AC40" s="37">
        <f t="shared" si="92"/>
        <v>1788.25</v>
      </c>
      <c r="AD40" s="37">
        <f t="shared" si="93"/>
        <v>10729.5</v>
      </c>
      <c r="AE40" s="37">
        <f t="shared" si="94"/>
        <v>7775</v>
      </c>
      <c r="AF40" s="37">
        <f t="shared" si="95"/>
        <v>1555</v>
      </c>
      <c r="AG40" s="37">
        <f t="shared" si="96"/>
        <v>9330</v>
      </c>
      <c r="AH40" s="37">
        <f t="shared" si="97"/>
        <v>9224.3333333333339</v>
      </c>
      <c r="AI40" s="37">
        <f t="shared" si="98"/>
        <v>1844.8666666666668</v>
      </c>
      <c r="AJ40" s="37">
        <f t="shared" si="99"/>
        <v>11069.2</v>
      </c>
    </row>
    <row r="41" spans="1:36" ht="46.5" customHeight="1" x14ac:dyDescent="0.3">
      <c r="A41" s="64">
        <v>33</v>
      </c>
      <c r="B41" s="63" t="s">
        <v>62</v>
      </c>
      <c r="C41" s="58" t="s">
        <v>12</v>
      </c>
      <c r="D41" s="24" t="s">
        <v>32</v>
      </c>
      <c r="E41" s="10">
        <f t="shared" si="80"/>
        <v>28912.5</v>
      </c>
      <c r="F41" s="10">
        <v>20</v>
      </c>
      <c r="G41" s="56">
        <f t="shared" si="81"/>
        <v>5782.5</v>
      </c>
      <c r="H41" s="62">
        <v>34695</v>
      </c>
      <c r="I41" s="10">
        <f t="shared" si="82"/>
        <v>24416.666666666664</v>
      </c>
      <c r="J41" s="10">
        <v>20</v>
      </c>
      <c r="K41" s="10">
        <f t="shared" si="83"/>
        <v>4883.3333333333321</v>
      </c>
      <c r="L41" s="62">
        <v>29300</v>
      </c>
      <c r="M41" s="10">
        <f t="shared" si="84"/>
        <v>29166.666666666668</v>
      </c>
      <c r="N41" s="10">
        <v>20</v>
      </c>
      <c r="O41" s="10">
        <f t="shared" si="85"/>
        <v>5833.3333333333339</v>
      </c>
      <c r="P41" s="62">
        <v>35000</v>
      </c>
      <c r="Q41" s="60">
        <f t="shared" si="86"/>
        <v>32998.33</v>
      </c>
      <c r="R41" s="17">
        <f t="shared" si="87"/>
        <v>19.453924914675767</v>
      </c>
      <c r="S41" s="21" t="s">
        <v>15</v>
      </c>
      <c r="T41" s="55">
        <v>1</v>
      </c>
      <c r="U41" s="23">
        <f t="shared" si="88"/>
        <v>27498.608333333334</v>
      </c>
      <c r="V41" s="10">
        <v>20</v>
      </c>
      <c r="W41" s="23">
        <f t="shared" si="89"/>
        <v>5499.7216666666664</v>
      </c>
      <c r="X41" s="54">
        <f t="shared" si="90"/>
        <v>32998.33</v>
      </c>
      <c r="Y41" s="10" t="s">
        <v>8</v>
      </c>
      <c r="Z41" s="117">
        <v>32998.33</v>
      </c>
      <c r="AB41" s="37">
        <f t="shared" si="91"/>
        <v>28912.5</v>
      </c>
      <c r="AC41" s="37">
        <f t="shared" si="92"/>
        <v>5782.5</v>
      </c>
      <c r="AD41" s="37">
        <f t="shared" si="93"/>
        <v>34695</v>
      </c>
      <c r="AE41" s="37">
        <f t="shared" si="94"/>
        <v>24416.666666666664</v>
      </c>
      <c r="AF41" s="37">
        <f t="shared" si="95"/>
        <v>4883.3333333333321</v>
      </c>
      <c r="AG41" s="37">
        <f t="shared" si="96"/>
        <v>29300</v>
      </c>
      <c r="AH41" s="37">
        <f t="shared" si="97"/>
        <v>29166.666666666668</v>
      </c>
      <c r="AI41" s="37">
        <f t="shared" si="98"/>
        <v>5833.3333333333339</v>
      </c>
      <c r="AJ41" s="37">
        <f t="shared" si="99"/>
        <v>35000</v>
      </c>
    </row>
    <row r="42" spans="1:36" ht="46.5" customHeight="1" x14ac:dyDescent="0.3">
      <c r="A42" s="64">
        <v>34</v>
      </c>
      <c r="B42" s="63" t="s">
        <v>63</v>
      </c>
      <c r="C42" s="58" t="s">
        <v>12</v>
      </c>
      <c r="D42" s="24" t="s">
        <v>32</v>
      </c>
      <c r="E42" s="10">
        <f t="shared" si="80"/>
        <v>19532.083333333332</v>
      </c>
      <c r="F42" s="10">
        <v>20</v>
      </c>
      <c r="G42" s="56">
        <f t="shared" si="81"/>
        <v>3906.4166666666665</v>
      </c>
      <c r="H42" s="62">
        <v>23438.5</v>
      </c>
      <c r="I42" s="10">
        <f t="shared" si="82"/>
        <v>17491.666666666664</v>
      </c>
      <c r="J42" s="10">
        <v>20</v>
      </c>
      <c r="K42" s="10">
        <f t="shared" si="83"/>
        <v>3498.3333333333326</v>
      </c>
      <c r="L42" s="62">
        <v>20990</v>
      </c>
      <c r="M42" s="10">
        <f t="shared" si="84"/>
        <v>20439.666666666664</v>
      </c>
      <c r="N42" s="10">
        <v>20</v>
      </c>
      <c r="O42" s="10">
        <f t="shared" si="85"/>
        <v>4087.9333333333329</v>
      </c>
      <c r="P42" s="62">
        <v>24527.599999999999</v>
      </c>
      <c r="Q42" s="60">
        <f t="shared" si="86"/>
        <v>22985.37</v>
      </c>
      <c r="R42" s="67">
        <f t="shared" si="87"/>
        <v>16.853739876131485</v>
      </c>
      <c r="S42" s="21" t="s">
        <v>15</v>
      </c>
      <c r="T42" s="55">
        <v>1</v>
      </c>
      <c r="U42" s="23">
        <f t="shared" si="88"/>
        <v>19154.474999999999</v>
      </c>
      <c r="V42" s="10">
        <v>20</v>
      </c>
      <c r="W42" s="23">
        <f t="shared" si="89"/>
        <v>3830.895</v>
      </c>
      <c r="X42" s="54">
        <f t="shared" si="90"/>
        <v>22985.37</v>
      </c>
      <c r="Y42" s="10" t="s">
        <v>8</v>
      </c>
      <c r="Z42" s="117">
        <v>22985.37</v>
      </c>
      <c r="AB42" s="37">
        <f t="shared" si="91"/>
        <v>19532.083333333332</v>
      </c>
      <c r="AC42" s="37">
        <f t="shared" si="92"/>
        <v>3906.4166666666665</v>
      </c>
      <c r="AD42" s="37">
        <f t="shared" si="93"/>
        <v>23438.5</v>
      </c>
      <c r="AE42" s="37">
        <f t="shared" si="94"/>
        <v>17491.666666666664</v>
      </c>
      <c r="AF42" s="37">
        <f t="shared" si="95"/>
        <v>3498.3333333333326</v>
      </c>
      <c r="AG42" s="37">
        <f t="shared" si="96"/>
        <v>20990</v>
      </c>
      <c r="AH42" s="37">
        <f t="shared" si="97"/>
        <v>20439.666666666664</v>
      </c>
      <c r="AI42" s="37">
        <f t="shared" si="98"/>
        <v>4087.9333333333329</v>
      </c>
      <c r="AJ42" s="37">
        <f t="shared" si="99"/>
        <v>24527.599999999999</v>
      </c>
    </row>
    <row r="43" spans="1:36" ht="46.5" customHeight="1" x14ac:dyDescent="0.3">
      <c r="A43" s="64">
        <v>35</v>
      </c>
      <c r="B43" s="63" t="s">
        <v>60</v>
      </c>
      <c r="C43" s="58" t="s">
        <v>12</v>
      </c>
      <c r="D43" s="24" t="s">
        <v>32</v>
      </c>
      <c r="E43" s="10">
        <f t="shared" si="40"/>
        <v>10062.5</v>
      </c>
      <c r="F43" s="10">
        <v>20</v>
      </c>
      <c r="G43" s="56">
        <f t="shared" si="41"/>
        <v>2012.5</v>
      </c>
      <c r="H43" s="62">
        <v>12075</v>
      </c>
      <c r="I43" s="10">
        <f t="shared" si="42"/>
        <v>8750</v>
      </c>
      <c r="J43" s="10">
        <v>20</v>
      </c>
      <c r="K43" s="10">
        <f t="shared" si="43"/>
        <v>1750</v>
      </c>
      <c r="L43" s="62">
        <v>10500</v>
      </c>
      <c r="M43" s="10">
        <f t="shared" si="44"/>
        <v>10291.666666666668</v>
      </c>
      <c r="N43" s="10">
        <v>20</v>
      </c>
      <c r="O43" s="10">
        <f t="shared" si="45"/>
        <v>2058.3333333333339</v>
      </c>
      <c r="P43" s="62">
        <v>12350</v>
      </c>
      <c r="Q43" s="60">
        <f t="shared" si="46"/>
        <v>11641.67</v>
      </c>
      <c r="R43" s="67">
        <f t="shared" si="47"/>
        <v>17.61904761904762</v>
      </c>
      <c r="S43" s="21" t="s">
        <v>15</v>
      </c>
      <c r="T43" s="55">
        <v>1</v>
      </c>
      <c r="U43" s="23">
        <f t="shared" si="48"/>
        <v>9701.3916666666682</v>
      </c>
      <c r="V43" s="10">
        <v>20</v>
      </c>
      <c r="W43" s="23">
        <f t="shared" si="49"/>
        <v>1940.2783333333336</v>
      </c>
      <c r="X43" s="54">
        <f t="shared" si="50"/>
        <v>11641.67</v>
      </c>
      <c r="Y43" s="10" t="s">
        <v>8</v>
      </c>
      <c r="Z43" s="117">
        <v>10944.23</v>
      </c>
      <c r="AB43" s="37">
        <f t="shared" si="58"/>
        <v>10062.5</v>
      </c>
      <c r="AC43" s="37">
        <f t="shared" si="59"/>
        <v>2012.5</v>
      </c>
      <c r="AD43" s="37">
        <f t="shared" si="51"/>
        <v>12075</v>
      </c>
      <c r="AE43" s="37">
        <f t="shared" si="52"/>
        <v>8750</v>
      </c>
      <c r="AF43" s="37">
        <f t="shared" si="53"/>
        <v>1750</v>
      </c>
      <c r="AG43" s="37">
        <f t="shared" si="54"/>
        <v>10500</v>
      </c>
      <c r="AH43" s="37">
        <f t="shared" si="55"/>
        <v>10291.666666666668</v>
      </c>
      <c r="AI43" s="37">
        <f t="shared" si="56"/>
        <v>2058.3333333333339</v>
      </c>
      <c r="AJ43" s="37">
        <f t="shared" si="57"/>
        <v>12350</v>
      </c>
    </row>
    <row r="44" spans="1:36" ht="46.5" customHeight="1" x14ac:dyDescent="0.3">
      <c r="A44" s="64">
        <v>36</v>
      </c>
      <c r="B44" s="63" t="s">
        <v>60</v>
      </c>
      <c r="C44" s="58" t="s">
        <v>12</v>
      </c>
      <c r="D44" s="24" t="s">
        <v>32</v>
      </c>
      <c r="E44" s="10">
        <f t="shared" si="40"/>
        <v>18045.833333333336</v>
      </c>
      <c r="F44" s="10">
        <v>20</v>
      </c>
      <c r="G44" s="56">
        <f t="shared" si="41"/>
        <v>3609.1666666666674</v>
      </c>
      <c r="H44" s="62">
        <v>21655</v>
      </c>
      <c r="I44" s="10">
        <f t="shared" si="42"/>
        <v>16416.666666666664</v>
      </c>
      <c r="J44" s="10">
        <v>20</v>
      </c>
      <c r="K44" s="10">
        <f t="shared" si="43"/>
        <v>3283.3333333333326</v>
      </c>
      <c r="L44" s="62">
        <v>19700</v>
      </c>
      <c r="M44" s="10">
        <f t="shared" si="44"/>
        <v>18950</v>
      </c>
      <c r="N44" s="10">
        <v>20</v>
      </c>
      <c r="O44" s="10">
        <f t="shared" si="45"/>
        <v>3790</v>
      </c>
      <c r="P44" s="62">
        <v>22740</v>
      </c>
      <c r="Q44" s="60">
        <f t="shared" si="46"/>
        <v>21365</v>
      </c>
      <c r="R44" s="17">
        <f t="shared" si="47"/>
        <v>15.43147208121826</v>
      </c>
      <c r="S44" s="21" t="s">
        <v>15</v>
      </c>
      <c r="T44" s="55">
        <v>1</v>
      </c>
      <c r="U44" s="23">
        <f t="shared" si="48"/>
        <v>17804.166666666664</v>
      </c>
      <c r="V44" s="10">
        <v>20</v>
      </c>
      <c r="W44" s="23">
        <f t="shared" si="49"/>
        <v>3560.8333333333326</v>
      </c>
      <c r="X44" s="54">
        <f t="shared" si="50"/>
        <v>21365</v>
      </c>
      <c r="Y44" s="10" t="s">
        <v>8</v>
      </c>
      <c r="Z44" s="117">
        <v>19967.830000000002</v>
      </c>
      <c r="AB44" s="37">
        <f t="shared" si="58"/>
        <v>18045.833333333336</v>
      </c>
      <c r="AC44" s="37">
        <f t="shared" si="59"/>
        <v>3609.1666666666674</v>
      </c>
      <c r="AD44" s="37">
        <f t="shared" si="51"/>
        <v>21655</v>
      </c>
      <c r="AE44" s="37">
        <f t="shared" si="52"/>
        <v>16416.666666666664</v>
      </c>
      <c r="AF44" s="37">
        <f t="shared" si="53"/>
        <v>3283.3333333333326</v>
      </c>
      <c r="AG44" s="37">
        <f t="shared" si="54"/>
        <v>19700</v>
      </c>
      <c r="AH44" s="37">
        <f t="shared" si="55"/>
        <v>18950</v>
      </c>
      <c r="AI44" s="37">
        <f t="shared" si="56"/>
        <v>3790</v>
      </c>
      <c r="AJ44" s="37">
        <f t="shared" si="57"/>
        <v>22740</v>
      </c>
    </row>
    <row r="45" spans="1:36" ht="70.400000000000006" customHeight="1" x14ac:dyDescent="0.3">
      <c r="B45" s="59" t="s">
        <v>25</v>
      </c>
      <c r="C45" s="4" t="s">
        <v>8</v>
      </c>
      <c r="D45" s="4" t="s">
        <v>8</v>
      </c>
      <c r="E45" s="73">
        <f>AB45</f>
        <v>559179.75000000012</v>
      </c>
      <c r="F45" s="74"/>
      <c r="G45" s="74"/>
      <c r="H45" s="88"/>
      <c r="I45" s="89">
        <f>AE45</f>
        <v>494581.66666666669</v>
      </c>
      <c r="J45" s="90"/>
      <c r="K45" s="90"/>
      <c r="L45" s="88"/>
      <c r="M45" s="89">
        <f>AH45</f>
        <v>576492.93333333312</v>
      </c>
      <c r="N45" s="90"/>
      <c r="O45" s="90"/>
      <c r="P45" s="88"/>
      <c r="Q45" s="5" t="s">
        <v>8</v>
      </c>
      <c r="R45" s="5" t="s">
        <v>8</v>
      </c>
      <c r="S45" s="5" t="s">
        <v>8</v>
      </c>
      <c r="T45" s="5" t="s">
        <v>8</v>
      </c>
      <c r="U45" s="5" t="s">
        <v>8</v>
      </c>
      <c r="V45" s="5" t="s">
        <v>8</v>
      </c>
      <c r="W45" s="5" t="s">
        <v>8</v>
      </c>
      <c r="X45" s="38">
        <f>SUM(U9:U44)</f>
        <v>543418.13333333319</v>
      </c>
      <c r="Y45" s="10" t="s">
        <v>8</v>
      </c>
      <c r="Z45" s="118">
        <v>529617.17000000004</v>
      </c>
      <c r="AB45" s="37">
        <f t="shared" ref="AB45:AJ45" si="120">SUM(AB9:AB44)</f>
        <v>559179.75000000012</v>
      </c>
      <c r="AC45" s="37">
        <f t="shared" si="120"/>
        <v>111835.95</v>
      </c>
      <c r="AD45" s="51">
        <f t="shared" si="120"/>
        <v>671015.70000000007</v>
      </c>
      <c r="AE45" s="36">
        <f t="shared" si="120"/>
        <v>494581.66666666669</v>
      </c>
      <c r="AF45" s="37">
        <f t="shared" si="120"/>
        <v>98916.333333333343</v>
      </c>
      <c r="AG45" s="51">
        <f t="shared" si="120"/>
        <v>593498</v>
      </c>
      <c r="AH45" s="37">
        <f t="shared" si="120"/>
        <v>576492.93333333312</v>
      </c>
      <c r="AI45" s="37">
        <f t="shared" si="120"/>
        <v>115298.58666666664</v>
      </c>
      <c r="AJ45" s="51">
        <f t="shared" si="120"/>
        <v>691791.5199999999</v>
      </c>
    </row>
    <row r="46" spans="1:36" ht="33.75" hidden="1" customHeight="1" x14ac:dyDescent="0.3">
      <c r="B46" s="25" t="s">
        <v>24</v>
      </c>
      <c r="C46" s="4" t="s">
        <v>8</v>
      </c>
      <c r="D46" s="4" t="s">
        <v>8</v>
      </c>
      <c r="E46" s="73">
        <f>SUMIF(F9:F44,10,AC9:AC44)</f>
        <v>0</v>
      </c>
      <c r="F46" s="74"/>
      <c r="G46" s="74"/>
      <c r="H46" s="75"/>
      <c r="I46" s="73">
        <f>SUMIF(J9:J44,10,AF9:AF44)</f>
        <v>0</v>
      </c>
      <c r="J46" s="74"/>
      <c r="K46" s="74"/>
      <c r="L46" s="75"/>
      <c r="M46" s="73">
        <f>SUMIF(N9:N44,10,AI9:AI44)</f>
        <v>0</v>
      </c>
      <c r="N46" s="74"/>
      <c r="O46" s="74"/>
      <c r="P46" s="75"/>
      <c r="Q46" s="5" t="s">
        <v>8</v>
      </c>
      <c r="R46" s="5" t="s">
        <v>8</v>
      </c>
      <c r="S46" s="5" t="s">
        <v>8</v>
      </c>
      <c r="T46" s="5" t="s">
        <v>8</v>
      </c>
      <c r="U46" s="5" t="s">
        <v>8</v>
      </c>
      <c r="V46" s="5" t="s">
        <v>8</v>
      </c>
      <c r="W46" s="5" t="s">
        <v>8</v>
      </c>
      <c r="X46" s="38">
        <f>SUMIF(V9:V44,10,W9:W44)</f>
        <v>0</v>
      </c>
      <c r="Y46" s="10" t="s">
        <v>8</v>
      </c>
      <c r="Z46" s="119" t="s">
        <v>67</v>
      </c>
    </row>
    <row r="47" spans="1:36" ht="24.75" customHeight="1" x14ac:dyDescent="0.3">
      <c r="B47" s="25" t="s">
        <v>26</v>
      </c>
      <c r="C47" s="4" t="s">
        <v>8</v>
      </c>
      <c r="D47" s="4" t="s">
        <v>8</v>
      </c>
      <c r="E47" s="73">
        <f>SUMIF(F9:F44,20,AC9:AC44)</f>
        <v>111835.95</v>
      </c>
      <c r="F47" s="74"/>
      <c r="G47" s="74"/>
      <c r="H47" s="75"/>
      <c r="I47" s="73">
        <f>SUMIF(J9:J44,20,AF9:AF44)</f>
        <v>98916.333333333343</v>
      </c>
      <c r="J47" s="74"/>
      <c r="K47" s="74"/>
      <c r="L47" s="75"/>
      <c r="M47" s="73">
        <f>SUMIF(N9:N44,20,AI9:AI44)</f>
        <v>115298.58666666664</v>
      </c>
      <c r="N47" s="74"/>
      <c r="O47" s="74"/>
      <c r="P47" s="75"/>
      <c r="Q47" s="5" t="s">
        <v>8</v>
      </c>
      <c r="R47" s="5" t="s">
        <v>8</v>
      </c>
      <c r="S47" s="5" t="s">
        <v>8</v>
      </c>
      <c r="T47" s="5" t="s">
        <v>8</v>
      </c>
      <c r="U47" s="5" t="s">
        <v>8</v>
      </c>
      <c r="V47" s="5" t="s">
        <v>8</v>
      </c>
      <c r="W47" s="5" t="s">
        <v>8</v>
      </c>
      <c r="X47" s="38">
        <f>SUMIF(V9:V44,20,W9:W44)</f>
        <v>108683.62666666666</v>
      </c>
      <c r="Y47" s="10" t="s">
        <v>8</v>
      </c>
      <c r="Z47" s="118">
        <v>105923.43</v>
      </c>
    </row>
    <row r="48" spans="1:36" ht="77.400000000000006" customHeight="1" x14ac:dyDescent="0.3">
      <c r="B48" s="26" t="s">
        <v>27</v>
      </c>
      <c r="C48" s="4" t="s">
        <v>8</v>
      </c>
      <c r="D48" s="4" t="s">
        <v>8</v>
      </c>
      <c r="E48" s="73">
        <f>AD45</f>
        <v>671015.70000000007</v>
      </c>
      <c r="F48" s="74"/>
      <c r="G48" s="74"/>
      <c r="H48" s="75"/>
      <c r="I48" s="73">
        <f>AG45</f>
        <v>593498</v>
      </c>
      <c r="J48" s="74"/>
      <c r="K48" s="74"/>
      <c r="L48" s="75"/>
      <c r="M48" s="73">
        <f>AJ45</f>
        <v>691791.5199999999</v>
      </c>
      <c r="N48" s="74"/>
      <c r="O48" s="74"/>
      <c r="P48" s="75"/>
      <c r="Q48" s="5" t="s">
        <v>8</v>
      </c>
      <c r="R48" s="5" t="s">
        <v>8</v>
      </c>
      <c r="S48" s="5" t="s">
        <v>8</v>
      </c>
      <c r="T48" s="5" t="s">
        <v>8</v>
      </c>
      <c r="U48" s="5" t="s">
        <v>8</v>
      </c>
      <c r="V48" s="5" t="s">
        <v>8</v>
      </c>
      <c r="W48" s="5" t="s">
        <v>8</v>
      </c>
      <c r="X48" s="35">
        <f>SUM(X9:X44)</f>
        <v>652101.75999999989</v>
      </c>
      <c r="Y48" s="10" t="s">
        <v>8</v>
      </c>
      <c r="Z48" s="118">
        <v>635540.6</v>
      </c>
    </row>
    <row r="49" spans="1:26" ht="27.95" x14ac:dyDescent="0.3">
      <c r="B49" s="26" t="s">
        <v>9</v>
      </c>
      <c r="C49" s="4" t="s">
        <v>8</v>
      </c>
      <c r="D49" s="4" t="s">
        <v>8</v>
      </c>
      <c r="E49" s="76">
        <v>45932</v>
      </c>
      <c r="F49" s="77"/>
      <c r="G49" s="77"/>
      <c r="H49" s="78"/>
      <c r="I49" s="76">
        <v>45932</v>
      </c>
      <c r="J49" s="77"/>
      <c r="K49" s="77"/>
      <c r="L49" s="78"/>
      <c r="M49" s="76">
        <v>45932</v>
      </c>
      <c r="N49" s="77"/>
      <c r="O49" s="77"/>
      <c r="P49" s="78"/>
      <c r="Q49" s="5" t="s">
        <v>8</v>
      </c>
      <c r="R49" s="5" t="s">
        <v>8</v>
      </c>
      <c r="S49" s="5" t="s">
        <v>8</v>
      </c>
      <c r="T49" s="5" t="s">
        <v>8</v>
      </c>
      <c r="U49" s="5" t="s">
        <v>8</v>
      </c>
      <c r="V49" s="5" t="s">
        <v>8</v>
      </c>
      <c r="W49" s="5" t="s">
        <v>8</v>
      </c>
      <c r="X49" s="10" t="s">
        <v>8</v>
      </c>
      <c r="Y49" s="10" t="s">
        <v>8</v>
      </c>
      <c r="Z49" s="120"/>
    </row>
    <row r="50" spans="1:26" x14ac:dyDescent="0.3">
      <c r="B50" s="26" t="s">
        <v>1</v>
      </c>
      <c r="C50" s="4" t="s">
        <v>8</v>
      </c>
      <c r="D50" s="4" t="s">
        <v>8</v>
      </c>
      <c r="E50" s="113" t="s">
        <v>37</v>
      </c>
      <c r="F50" s="114"/>
      <c r="G50" s="114"/>
      <c r="H50" s="115"/>
      <c r="I50" s="113" t="s">
        <v>37</v>
      </c>
      <c r="J50" s="114"/>
      <c r="K50" s="114"/>
      <c r="L50" s="115"/>
      <c r="M50" s="113" t="s">
        <v>37</v>
      </c>
      <c r="N50" s="114"/>
      <c r="O50" s="114"/>
      <c r="P50" s="115"/>
      <c r="Q50" s="5" t="s">
        <v>8</v>
      </c>
      <c r="R50" s="5" t="s">
        <v>8</v>
      </c>
      <c r="S50" s="5" t="s">
        <v>8</v>
      </c>
      <c r="T50" s="5" t="s">
        <v>8</v>
      </c>
      <c r="U50" s="5" t="s">
        <v>8</v>
      </c>
      <c r="V50" s="5" t="s">
        <v>8</v>
      </c>
      <c r="W50" s="5" t="s">
        <v>8</v>
      </c>
      <c r="X50" s="10" t="s">
        <v>8</v>
      </c>
      <c r="Y50" s="10" t="s">
        <v>8</v>
      </c>
      <c r="Z50" s="120"/>
    </row>
    <row r="51" spans="1:26" ht="21.8" hidden="1" customHeight="1" x14ac:dyDescent="0.3">
      <c r="B51" s="110"/>
      <c r="C51" s="110"/>
      <c r="D51" s="110"/>
      <c r="E51" s="110"/>
      <c r="F51" s="110"/>
      <c r="G51" s="110"/>
      <c r="H51" s="110"/>
      <c r="I51" s="110"/>
      <c r="J51" s="110"/>
      <c r="K51" s="110"/>
      <c r="L51" s="110"/>
      <c r="M51" s="110"/>
      <c r="N51" s="110"/>
      <c r="O51" s="110"/>
      <c r="P51" s="110"/>
      <c r="Q51" s="110"/>
      <c r="R51" s="110"/>
      <c r="S51" s="110"/>
      <c r="T51" s="110"/>
      <c r="U51" s="110"/>
      <c r="V51" s="110"/>
      <c r="W51" s="110"/>
      <c r="X51" s="110"/>
    </row>
    <row r="52" spans="1:26" ht="15.05" customHeight="1" x14ac:dyDescent="0.3">
      <c r="B52" s="111" t="s">
        <v>64</v>
      </c>
      <c r="C52" s="111"/>
      <c r="D52" s="111"/>
      <c r="E52" s="111"/>
      <c r="F52" s="111"/>
      <c r="G52" s="111"/>
      <c r="H52" s="111"/>
      <c r="I52" s="111"/>
      <c r="J52" s="111"/>
      <c r="K52" s="111"/>
      <c r="L52" s="111"/>
      <c r="M52" s="111"/>
      <c r="N52" s="111"/>
      <c r="O52" s="111"/>
      <c r="P52" s="111"/>
      <c r="Q52" s="111"/>
      <c r="R52" s="111"/>
      <c r="S52" s="111"/>
      <c r="T52" s="112"/>
      <c r="U52" s="112"/>
      <c r="V52" s="112"/>
      <c r="W52" s="112"/>
      <c r="X52" s="112"/>
    </row>
    <row r="53" spans="1:26" x14ac:dyDescent="0.3">
      <c r="B53" s="111"/>
      <c r="C53" s="111"/>
      <c r="D53" s="111"/>
      <c r="E53" s="111"/>
      <c r="F53" s="111"/>
      <c r="G53" s="111"/>
      <c r="H53" s="111"/>
      <c r="I53" s="111"/>
      <c r="J53" s="111"/>
      <c r="K53" s="111"/>
      <c r="L53" s="111"/>
      <c r="M53" s="111"/>
      <c r="N53" s="111"/>
      <c r="O53" s="111"/>
      <c r="P53" s="111"/>
      <c r="Q53" s="111"/>
      <c r="R53" s="111"/>
      <c r="S53" s="111"/>
      <c r="T53" s="112"/>
      <c r="U53" s="112"/>
      <c r="V53" s="112"/>
      <c r="W53" s="112"/>
      <c r="X53" s="112"/>
    </row>
    <row r="54" spans="1:26" ht="29.55" customHeight="1" x14ac:dyDescent="0.3">
      <c r="B54" s="121" t="s">
        <v>69</v>
      </c>
      <c r="C54" s="121"/>
      <c r="D54" s="121"/>
      <c r="E54" s="121"/>
      <c r="F54" s="121"/>
      <c r="G54" s="121"/>
      <c r="H54" s="121"/>
      <c r="I54" s="121"/>
      <c r="J54" s="121"/>
      <c r="K54" s="121"/>
      <c r="L54" s="121"/>
      <c r="M54" s="121"/>
      <c r="N54" s="121"/>
      <c r="O54" s="52"/>
      <c r="P54" s="52"/>
      <c r="Q54" s="52"/>
      <c r="R54" s="52"/>
      <c r="S54" s="52"/>
      <c r="T54" s="53"/>
      <c r="U54" s="53"/>
      <c r="V54" s="53"/>
      <c r="W54" s="53"/>
      <c r="X54" s="53"/>
    </row>
    <row r="56" spans="1:26" x14ac:dyDescent="0.3">
      <c r="B56" s="70" t="s">
        <v>36</v>
      </c>
      <c r="C56" s="70"/>
      <c r="D56" s="70"/>
      <c r="E56" s="46"/>
      <c r="F56" s="48"/>
      <c r="G56" s="48"/>
      <c r="H56" s="45"/>
      <c r="I56" s="13"/>
      <c r="J56" s="13"/>
      <c r="K56" s="13"/>
      <c r="L56" s="13"/>
      <c r="M56" s="13"/>
      <c r="N56" s="13"/>
      <c r="O56" s="13"/>
      <c r="P56" s="13"/>
      <c r="Q56" s="7"/>
      <c r="R56" s="6"/>
    </row>
    <row r="57" spans="1:26" s="27" customFormat="1" ht="28.5" customHeight="1" x14ac:dyDescent="0.4">
      <c r="A57" s="65"/>
      <c r="B57" s="71"/>
      <c r="C57" s="71"/>
      <c r="D57" s="71"/>
      <c r="E57" s="47"/>
      <c r="F57" s="49"/>
      <c r="G57" s="50" t="s">
        <v>35</v>
      </c>
      <c r="H57" s="43"/>
      <c r="I57" s="28"/>
      <c r="J57" s="28"/>
      <c r="K57" s="28"/>
      <c r="L57" s="28"/>
      <c r="M57" s="28"/>
      <c r="N57" s="28"/>
      <c r="O57" s="28"/>
      <c r="P57" s="28"/>
      <c r="Q57" s="29"/>
      <c r="R57" s="30"/>
      <c r="S57" s="31"/>
      <c r="T57" s="32"/>
      <c r="U57" s="32"/>
      <c r="V57" s="32"/>
      <c r="W57" s="32"/>
      <c r="X57" s="33"/>
    </row>
    <row r="58" spans="1:26" s="27" customFormat="1" ht="37.1" customHeight="1" x14ac:dyDescent="0.4">
      <c r="A58" s="65"/>
      <c r="B58" s="42"/>
      <c r="C58" s="42"/>
      <c r="D58" s="42"/>
      <c r="E58" s="46"/>
      <c r="F58" s="72" t="s">
        <v>13</v>
      </c>
      <c r="G58" s="72"/>
      <c r="H58" s="72"/>
      <c r="I58" s="34"/>
      <c r="J58" s="34"/>
      <c r="K58" s="34"/>
      <c r="L58" s="34"/>
      <c r="M58" s="40"/>
      <c r="N58" s="40"/>
      <c r="O58" s="40"/>
      <c r="P58" s="40"/>
      <c r="Q58" s="40"/>
      <c r="R58" s="30"/>
      <c r="S58" s="31"/>
      <c r="T58" s="32"/>
      <c r="U58" s="32"/>
      <c r="V58" s="32"/>
      <c r="W58" s="32"/>
      <c r="X58" s="33"/>
    </row>
    <row r="59" spans="1:26" s="27" customFormat="1" ht="29.55" customHeight="1" x14ac:dyDescent="0.4">
      <c r="A59" s="65"/>
      <c r="B59" s="69" t="s">
        <v>65</v>
      </c>
      <c r="C59" s="69"/>
      <c r="D59" s="69"/>
      <c r="E59" s="69"/>
      <c r="F59" s="69"/>
      <c r="G59" s="69"/>
      <c r="H59" s="69"/>
      <c r="I59" s="41"/>
      <c r="J59" s="41"/>
      <c r="K59" s="41"/>
      <c r="L59" s="41"/>
      <c r="M59" s="41"/>
      <c r="N59" s="41"/>
      <c r="O59" s="41"/>
      <c r="P59" s="41"/>
      <c r="Q59" s="41"/>
      <c r="R59" s="30"/>
      <c r="S59" s="31"/>
      <c r="T59" s="32"/>
      <c r="U59" s="32"/>
      <c r="V59" s="32"/>
      <c r="W59" s="32"/>
      <c r="X59" s="33"/>
    </row>
    <row r="60" spans="1:26" ht="22.05" customHeight="1" x14ac:dyDescent="0.3">
      <c r="B60" s="44"/>
      <c r="C60" s="44"/>
      <c r="D60" s="44"/>
      <c r="E60" s="46"/>
      <c r="F60" s="48"/>
      <c r="G60" s="48"/>
      <c r="H60" s="45"/>
    </row>
  </sheetData>
  <mergeCells count="51">
    <mergeCell ref="B54:N54"/>
    <mergeCell ref="E48:H48"/>
    <mergeCell ref="I48:L48"/>
    <mergeCell ref="M48:P48"/>
    <mergeCell ref="B51:X51"/>
    <mergeCell ref="B52:X53"/>
    <mergeCell ref="E50:H50"/>
    <mergeCell ref="I49:L49"/>
    <mergeCell ref="I50:L50"/>
    <mergeCell ref="M49:P49"/>
    <mergeCell ref="M50:P50"/>
    <mergeCell ref="V2:X2"/>
    <mergeCell ref="V1:X1"/>
    <mergeCell ref="W5:W8"/>
    <mergeCell ref="S5:S8"/>
    <mergeCell ref="T5:T8"/>
    <mergeCell ref="Q3:X3"/>
    <mergeCell ref="R5:R8"/>
    <mergeCell ref="X5:X8"/>
    <mergeCell ref="AB7:AD7"/>
    <mergeCell ref="AE7:AG7"/>
    <mergeCell ref="AH7:AJ7"/>
    <mergeCell ref="Y5:Y8"/>
    <mergeCell ref="E45:H45"/>
    <mergeCell ref="I45:L45"/>
    <mergeCell ref="M45:P45"/>
    <mergeCell ref="I7:L7"/>
    <mergeCell ref="E6:P6"/>
    <mergeCell ref="M7:P7"/>
    <mergeCell ref="U5:U8"/>
    <mergeCell ref="V5:V8"/>
    <mergeCell ref="E5:Q5"/>
    <mergeCell ref="Q6:Q8"/>
    <mergeCell ref="E7:H7"/>
    <mergeCell ref="Z5:Z8"/>
    <mergeCell ref="B1:P1"/>
    <mergeCell ref="Q1:S1"/>
    <mergeCell ref="B59:H59"/>
    <mergeCell ref="B56:D57"/>
    <mergeCell ref="F58:H58"/>
    <mergeCell ref="E46:H46"/>
    <mergeCell ref="E47:H47"/>
    <mergeCell ref="I46:L46"/>
    <mergeCell ref="I47:L47"/>
    <mergeCell ref="M46:P46"/>
    <mergeCell ref="M47:P47"/>
    <mergeCell ref="E49:H49"/>
    <mergeCell ref="B3:I3"/>
    <mergeCell ref="B5:B8"/>
    <mergeCell ref="C5:C8"/>
    <mergeCell ref="D5:D8"/>
  </mergeCells>
  <phoneticPr fontId="4" type="noConversion"/>
  <pageMargins left="0.23622047244094491" right="0.23622047244094491" top="0.74803149606299213" bottom="0" header="0.31496062992125984" footer="0.31496062992125984"/>
  <pageSetup paperSize="9" scale="37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Юрий</dc:creator>
  <cp:lastModifiedBy>Анатолий Головастов</cp:lastModifiedBy>
  <cp:lastPrinted>2025-09-09T12:25:59Z</cp:lastPrinted>
  <dcterms:created xsi:type="dcterms:W3CDTF">2015-09-25T07:45:36Z</dcterms:created>
  <dcterms:modified xsi:type="dcterms:W3CDTF">2025-12-03T12:12:59Z</dcterms:modified>
</cp:coreProperties>
</file>